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29040" windowHeight="15840" activeTab="0"/>
  </bookViews>
  <sheets>
    <sheet name="Planilha Orçamentária" sheetId="1" r:id="rId1"/>
    <sheet name="CRONOGRAMA" sheetId="8" r:id="rId2"/>
  </sheets>
  <externalReferences>
    <externalReference r:id="rId5"/>
    <externalReference r:id="rId6"/>
    <externalReference r:id="rId7"/>
  </externalReferences>
  <definedNames>
    <definedName name="_xlnm.Print_Area" localSheetId="0">'Planilha Orçamentária'!$B$1:$O$91</definedName>
    <definedName name="BDI.TipoObra" hidden="1">'[1]BDI'!$A$138:$A$146</definedName>
    <definedName name="DESONERACAO" hidden="1">IF(OR(Import.Desoneracao="DESONERADO",Import.Desoneracao="SIM"),"SIM","NÃO")</definedName>
    <definedName name="EMPRESAS">OFFSET('[2]COTAÇÕES'!$B$24,1,0):OFFSET('[2]COTAÇÕES'!$H$110,-1,0)</definedName>
    <definedName name="Import.Desoneracao" hidden="1">OFFSET('[1]DADOS'!$G$18,0,-1)</definedName>
    <definedName name="Import.Município" hidden="1">'[1]DADOS'!$F$6</definedName>
    <definedName name="Import.RespOrçamento" hidden="1">'[1]DADOS'!$F$22:$F$24</definedName>
    <definedName name="INDICES">OFFSET('[2]COTAÇÕES'!$B$19,1,0):OFFSET('[2]COTAÇÕES'!$I$23,-1,0)</definedName>
    <definedName name="ORÇAMENTO.BancoRef" hidden="1">'Planilha Orçamentária'!$F$7</definedName>
    <definedName name="ORÇAMENTO.CustoUnitario" hidden="1">ROUND('Planilha Orçamentária'!$V1,15-13*'Planilha Orçamentária'!$AG$7)</definedName>
    <definedName name="ORÇAMENTO.PrecoUnitarioLicitado" hidden="1">'Planilha Orçamentária'!$AM1</definedName>
    <definedName name="REFERENCIA.Descricao" hidden="1">IF(ISNUMBER('Planilha Orçamentária'!$AG1),OFFSET(INDIRECT(ORÇAMENTO.BancoRef),'Planilha Orçamentária'!$AG1-1,3,1),'Planilha Orçamentária'!$AG1)</definedName>
    <definedName name="TIPOORCAMENTO" hidden="1">IF(VALUE('[3]MENU'!$O$3)=2,"Licitado","Proposto")</definedName>
  </definedNames>
  <calcPr calcId="191029" fullPrecision="0"/>
  <extLst/>
</workbook>
</file>

<file path=xl/sharedStrings.xml><?xml version="1.0" encoding="utf-8"?>
<sst xmlns="http://schemas.openxmlformats.org/spreadsheetml/2006/main" count="331" uniqueCount="165">
  <si>
    <t>Item</t>
  </si>
  <si>
    <t>Serviços</t>
  </si>
  <si>
    <t>Preço Unitário (R$)</t>
  </si>
  <si>
    <t>Material</t>
  </si>
  <si>
    <t>Total</t>
  </si>
  <si>
    <t>Preço Total do Item (R$)</t>
  </si>
  <si>
    <t>TOTAL DO ORÇAMENTO</t>
  </si>
  <si>
    <t>TOTAL DO MATERIAL</t>
  </si>
  <si>
    <t>TOTAL DA MÃO DE OBRA</t>
  </si>
  <si>
    <t>Planilha Orçamentária do Serviço</t>
  </si>
  <si>
    <t>Uni</t>
  </si>
  <si>
    <t>Qtd</t>
  </si>
  <si>
    <r>
      <t xml:space="preserve">Proprietário: </t>
    </r>
    <r>
      <rPr>
        <sz val="12"/>
        <color indexed="8"/>
        <rFont val="Calibri"/>
        <family val="2"/>
      </rPr>
      <t>Prefeitura Municipal de Glorinha</t>
    </r>
  </si>
  <si>
    <t>Mão O.</t>
  </si>
  <si>
    <t>M</t>
  </si>
  <si>
    <t>M2</t>
  </si>
  <si>
    <t>M3</t>
  </si>
  <si>
    <t>1.</t>
  </si>
  <si>
    <t>1.1</t>
  </si>
  <si>
    <t>Total c/ BDI</t>
  </si>
  <si>
    <t>Notas</t>
  </si>
  <si>
    <t>1. BDI utilizado: .........................................................................................................................</t>
  </si>
  <si>
    <t>2. Encargos sociais: ..................................................................................................................</t>
  </si>
  <si>
    <t>Victor Martins Teixeira</t>
  </si>
  <si>
    <t>Engenheiro Civil</t>
  </si>
  <si>
    <t>MOBILIZAÇÃO</t>
  </si>
  <si>
    <t>DESMOBILIZAÇÃO</t>
  </si>
  <si>
    <t>1.1.1</t>
  </si>
  <si>
    <r>
      <t xml:space="preserve">Tipo: </t>
    </r>
    <r>
      <rPr>
        <sz val="12"/>
        <color indexed="8"/>
        <rFont val="Calibri"/>
        <family val="2"/>
      </rPr>
      <t>Execução de obras de pavimentação</t>
    </r>
  </si>
  <si>
    <t>Administração local</t>
  </si>
  <si>
    <t>MOVIMENTAÇÃO DE TERRA</t>
  </si>
  <si>
    <t>CARGA, MANOBRA E DESCARGA DE SOLOS E MATERIAIS GRANULARES EM CAMINHÃO BASCULANTE 6 M³ - CARGA COM PÁ CARREGADEIRA (CAÇAMBA DE 1,7 A 2,8 M³ / 128 HP) E DESCARGA LIVRE (UNIDADE: M3). AF_07/2020</t>
  </si>
  <si>
    <t>EXECUÇÃO E COMPACTAÇÃO DE BASE E OU SUB BASE PARA PAVIMENTAÇÃO DE BRITA GRADUADA SIMPLES - EXCLUSIVE CARGA E TRANSPORTE. AF_11/2019</t>
  </si>
  <si>
    <t>1</t>
  </si>
  <si>
    <t>CANTEIRO DE OBRAS</t>
  </si>
  <si>
    <t>ESCRITÓRIO</t>
  </si>
  <si>
    <t xml:space="preserve">LOCACAO DE CONTAINER 2,30 X 6,00 M, ALT. 2,50 M, COM 1 SANITARIO, PARA ESCRITORIO, COMPLETO, SEM DIVISORIAS INTERNAS (NAO INCLUI MOBILIZACAO/DESMOBILIZACAO)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</si>
  <si>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ADMINISTRAÇÃO LOCAL</t>
  </si>
  <si>
    <t>CONTROLE TECNOLÓGICO</t>
  </si>
  <si>
    <t>SINALIZAÇÃO DE OBRAS</t>
  </si>
  <si>
    <t>DRENAGEM PLUVIAL</t>
  </si>
  <si>
    <t>CAIXA COLETORA DE SARJETA - CCS 01 - COM GRELHA DE CONCRETO - TCC 01 - AREIA E BRITA COMERCIAIS</t>
  </si>
  <si>
    <t>DISSIPADOR DE ENERGIA - DEB 03 - AREIA E PEDRA DE MÃO COMERCIAIS</t>
  </si>
  <si>
    <t>SARJETA TRAPEZOIDAL DE CONCRETO - SZC 01 - ESCAVAÇÃO MECÂNICA - AREIA E BRITA COMERCIAIS</t>
  </si>
  <si>
    <t>ESTRUTURA DE PAVIMENTO</t>
  </si>
  <si>
    <t>IMPLANTAÇÃO DE PAVIMENTAÇÃO EM CBUQ</t>
  </si>
  <si>
    <t>FRESAGEM CONTÍNUA DE REVESTIMENTO ASFÁLTICO</t>
  </si>
  <si>
    <t>SINALIZAÇÃO VIÁRIA</t>
  </si>
  <si>
    <t>SINALIZAÇÃO HORIZONTAL AMARELA CONTINUA</t>
  </si>
  <si>
    <t>SINALIZAÇÃO HORIZONTAL AMARELA  TRACEJADA</t>
  </si>
  <si>
    <t>SINALIZAÇÃO HORIZONTAL BRANCA</t>
  </si>
  <si>
    <t>TACHA REFLETIVA BRANCA EM PLÁSTICO INJETADO - BIDIRECIONAL TIPO II - COM UM PINO - FORNECIMENTO E COLOCAÇÃO</t>
  </si>
  <si>
    <t>TACHA REFLETIVA AMARELA EM PLÁSTICO INJETADO - BIDIRECIONAL TIPO II - COM UM PINO - FORNECIMENTO E COLOCAÇÃO</t>
  </si>
  <si>
    <t>MOBILIZAÇÃO PARA 100km</t>
  </si>
  <si>
    <t>DESMOBILIZAÇÃO PARA 100km</t>
  </si>
  <si>
    <t>CONTROLE TECNOLÓGICO DA ESTRUTURA DA PAVIMENTAÇÃO</t>
  </si>
  <si>
    <t>CONTROLE TECNOLÓGICO DO REVESTIMENTO ASFÁLTICO</t>
  </si>
  <si>
    <t>INSTALAÇÃO DE EQUIPAMENTOS PARA SINALIZAÇÃO DE OBRAS DIURNO E NOTURNO</t>
  </si>
  <si>
    <t>LOCAÇÃO DE REDE DE ÁGUA OU ESGOTO. AF_10/2018</t>
  </si>
  <si>
    <t>ESCAVAÇÃO MECANIZADA DE VALA COM PROF. MAIOR QUE 1,50 M ATÉ 3,0 M (MÉDIA MONTANTE E JUSANTE/UMA COMPOSIÇÃO POR TRECHO), ESCAVADEIRA (1,2 M3), LARG. DE 1,5 M A 2,5 M, EM SOLO DE 1A CATEGORIA, EM LOCAIS COM ALTO NÍVEL DE INTERFERÊNCIA. AF_02/2021</t>
  </si>
  <si>
    <t>TRANSPORTE COM CAMINHÃO BASCULANTE DE 6 M³, EM VIA URBANA PAVIMENTADA, DMT ATÉ 30 KM (UNIDADE: M3XKM). AF_07/2020</t>
  </si>
  <si>
    <t>ESPALHAMENTO DE MATERIAL COM TRATOR DE ESTEIRAS. AF_11/2019</t>
  </si>
  <si>
    <t xml:space="preserve">TUBO DE CONCRETO SIMPLES PARA AGUAS PLUVIAIS, CLASSE PS2, COM ENCAIXE PONTA E BOLSA, DIAMETRO NOMINAL DE 600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</si>
  <si>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ASSENTAMENTO DE TUBO DE CONCRETO PARA REDES COLETORAS DE ÁGUAS PLUVIAIS, DIÂMETRO DE 600 MM, JUNTA RÍGIDA, INSTALADO EM LOCAL COM ALTO NÍVEL DE INTERFERÊNCIAS (NÃO INCLUI FORNECIMENTO). AF_12/2015</t>
  </si>
  <si>
    <t>PREPARO DE FUNDO DE VALA COM LARGURA MAIOR OU IGUAL A 1,5 M E MENOR QUE 2,5 M, COM CAMADA DE BRITA, LANÇAMENTO MANUAL. AF_08/2020</t>
  </si>
  <si>
    <t>TRANSPORTE COM CAMINHÃO BASCULANTE DE 18 M³, EM VIA URBANA PAVIMENTADA, DMT ATÉ 30 KM (UNIDADE: M3XKM). AF_07/2020</t>
  </si>
  <si>
    <t>TRANSPORTE COM CAMINHÃO BASCULANTE DE 18 M³, EM VIA URBANA PAVIMENTADA, ADICIONAL PARA DMT EXCEDENTE A 30 KM (UNIDADE: M3XKM). AF_07/2020</t>
  </si>
  <si>
    <t>REATERRO MECANIZADO DE VALA COM ESCAVADEIRA HIDRÁULICA (CAPACIDADE DA CAÇAMBA: 0,8 M³ / POTÊNCIA: 111 HP), LARGURA DE 1,5 A 2,5 M, PROFUNDIDADE DE 1,5 A 3,0 M, COM SOLO DE 1ª CATEGORIA EM LOCAIS COM ALTO NÍVEL DE INTERFERÊNCIA. AF_04/2016</t>
  </si>
  <si>
    <t>BOCA PARA BUEIRO SIMPLES TUBULAR D = 60 CM EM CONCRETO, ALAS COM ESCONSIDADE DE 0°, INCLUINDO FÔRMAS E MATERIAIS. AF_07/2021</t>
  </si>
  <si>
    <t>LOCAÇÃO DE PAVIMENTAÇÃO. AF_10/2018</t>
  </si>
  <si>
    <t>ESCAVAÇÃO HORIZONTAL, INCLUINDO ESCARIFICAÇÃO EM SOLO DE 2A CATEGORIA COM TRATOR DE ESTEIRAS (347HP/LÂMINA: 8,70M3). AF_07/2020</t>
  </si>
  <si>
    <t xml:space="preserve">ARGILA OU BARRO PARA ATERRO/REATERRO (RETIRADO NA JAZIDA, SEM TRANSPORTE)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</si>
  <si>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REGULARIZAÇÃO E COMPACTAÇÃO DE SUBLEITO DE SOLO  PREDOMINANTEMENTE ARGILOSO. AF_11/2019</t>
  </si>
  <si>
    <t>EXECUÇÃO E COMPACTAÇÃO DE BASE E OU SUB BASE PARA PAVIMENTAÇÃO DE MACADAME SECO - EXCLUSIVE CARGA E TRANSPORTE. AF_11/2019</t>
  </si>
  <si>
    <t>EXECUÇÃO DE IMPRIMAÇÃO COM ASFALTO DILUÍDO CM-30. AF_11/2019 (Composição adaptada 96401)</t>
  </si>
  <si>
    <t>EXECUÇÃO DE PINTURA DE LIGACAO COM EMULSAO RR-2C</t>
  </si>
  <si>
    <t>EXECUÇÃO DE PAVIMENTO COM APLICAÇÃO DE CONCRETO ASFÁLTICO - EXCLUSIVE CARGA E TRANSPORTE. AF_11/2019</t>
  </si>
  <si>
    <t>TRANSPORTE COM CAMINHÃO BASCULANTE DE 14 M³, EM VIA URBANA PAVIMENTADA, DMT ATÉ 30 KM (UNIDADE: M3XKM). AF_07/2020</t>
  </si>
  <si>
    <t>TRANSPORTE COM CAMINHÃO BASCULANTE DE 14 M³, EM VIA URBANA PAVIMENTADA, ADICIONAL PARA DMT EXCEDENTE A 30 KM (UNIDADE: M3XKM). AF_07/2020</t>
  </si>
  <si>
    <t>COMPOSIÇÃO PARA FORNECIMENTO E IMPLANTAÇÃO DE PLACA CIRCULAR 0,50m² (D=80 cm) COM SUPORTE METÁLICO GALVANIZADO</t>
  </si>
  <si>
    <t>COMPOSIÇÃO PARA FORNECIMENTO E IMPLANTAÇÃO DE PLACA LOSÂNGO 0,20m² (D=50 cm) COM SUPORTE METÁLICO GALVANIZADO</t>
  </si>
  <si>
    <t>COMPOSIÇÃO PARA FORNECIMENTO E IMPLANTAÇÃO DE PLACA MARCADOR DE ALINHAMENTO (0,50m X 0,60m) COM SUPORTE METÁLICO GALVANIZADO</t>
  </si>
  <si>
    <t>UNIDADE</t>
  </si>
  <si>
    <t xml:space="preserve">MES   </t>
  </si>
  <si>
    <t>M3XKM</t>
  </si>
  <si>
    <t xml:space="preserve">M     </t>
  </si>
  <si>
    <t xml:space="preserve"> UN</t>
  </si>
  <si>
    <t>UN</t>
  </si>
  <si>
    <t xml:space="preserve">M3    </t>
  </si>
  <si>
    <t>M²</t>
  </si>
  <si>
    <t>10775</t>
  </si>
  <si>
    <t>2</t>
  </si>
  <si>
    <t>3</t>
  </si>
  <si>
    <t>4</t>
  </si>
  <si>
    <t>5</t>
  </si>
  <si>
    <t>6</t>
  </si>
  <si>
    <t>7</t>
  </si>
  <si>
    <t>99063</t>
  </si>
  <si>
    <t>102278</t>
  </si>
  <si>
    <t>97914</t>
  </si>
  <si>
    <t>100574</t>
  </si>
  <si>
    <t>7793</t>
  </si>
  <si>
    <t>92824</t>
  </si>
  <si>
    <t>101621</t>
  </si>
  <si>
    <t>95877</t>
  </si>
  <si>
    <t>95427</t>
  </si>
  <si>
    <t>93362</t>
  </si>
  <si>
    <t>2003477</t>
  </si>
  <si>
    <t>102738</t>
  </si>
  <si>
    <t xml:space="preserve">2003453 </t>
  </si>
  <si>
    <t>2003343</t>
  </si>
  <si>
    <t>99064</t>
  </si>
  <si>
    <t>101122</t>
  </si>
  <si>
    <t>6077</t>
  </si>
  <si>
    <t>100973</t>
  </si>
  <si>
    <t>100576</t>
  </si>
  <si>
    <t>96400</t>
  </si>
  <si>
    <t>96396</t>
  </si>
  <si>
    <t>4011479</t>
  </si>
  <si>
    <t>8</t>
  </si>
  <si>
    <t>9</t>
  </si>
  <si>
    <t>10</t>
  </si>
  <si>
    <t>95876</t>
  </si>
  <si>
    <t>93593</t>
  </si>
  <si>
    <t>102512</t>
  </si>
  <si>
    <t>11</t>
  </si>
  <si>
    <t>12</t>
  </si>
  <si>
    <t>13</t>
  </si>
  <si>
    <t>5219606</t>
  </si>
  <si>
    <r>
      <t xml:space="preserve">Objeto: </t>
    </r>
    <r>
      <rPr>
        <sz val="12"/>
        <color theme="1"/>
        <rFont val="Calibri"/>
        <family val="2"/>
        <scheme val="minor"/>
      </rPr>
      <t>DUPLICAÇÃO DA AVENIDA AVELINO MACIEL NETO, EM GLORINHA/RS, ETAPA 01</t>
    </r>
  </si>
  <si>
    <r>
      <rPr>
        <b/>
        <sz val="12"/>
        <color theme="1"/>
        <rFont val="Calibri"/>
        <family val="2"/>
        <scheme val="minor"/>
      </rPr>
      <t>Local:</t>
    </r>
    <r>
      <rPr>
        <sz val="11"/>
        <color theme="1"/>
        <rFont val="Calibri"/>
        <family val="2"/>
        <scheme val="minor"/>
      </rPr>
      <t xml:space="preserve"> Av. Avelino Maciel Neto, Glorinha/RS</t>
    </r>
  </si>
  <si>
    <t>ALARGAMENTO E REESTRUTURAÇÃO DA AV. AVELINO MACIEL NETO</t>
  </si>
  <si>
    <t>DUPLICAÇÃO DA AVENIDA AVELINO MACIEL NETO</t>
  </si>
  <si>
    <t>Glorinha, 23 de janeiro de 2024.</t>
  </si>
  <si>
    <t>69,88% (MÊS)</t>
  </si>
  <si>
    <t>3. Data de preço: 12/2022</t>
  </si>
  <si>
    <t>Código</t>
  </si>
  <si>
    <t>Fonte</t>
  </si>
  <si>
    <t>Composição</t>
  </si>
  <si>
    <t>SINAPI</t>
  </si>
  <si>
    <t>SINAPI-I</t>
  </si>
  <si>
    <t>SICRO</t>
  </si>
  <si>
    <t>Descrição</t>
  </si>
  <si>
    <t/>
  </si>
  <si>
    <t>Valor (R$)</t>
  </si>
  <si>
    <t>Parcelas:</t>
  </si>
  <si>
    <t>% Período: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</si>
  <si>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</si>
  <si>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</si>
  <si>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</si>
  <si>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</si>
  <si>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</si>
  <si>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</si>
  <si>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</si>
  <si>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</si>
  <si>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</si>
  <si>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</si>
  <si>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</si>
  <si>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</si>
  <si>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Total:    R$ 4.384.756,04</t>
  </si>
  <si>
    <t>Período:</t>
  </si>
  <si>
    <t>Acumulado:</t>
  </si>
  <si>
    <t>%:</t>
  </si>
  <si>
    <t>Investimento: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</si>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</sst>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\-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 tint="-0.04997999966144562"/>
      <name val="Calibri"/>
      <family val="2"/>
      <scheme val="minor"/>
    </font>
    <font>
      <b/>
      <sz val="11"/>
      <color theme="1" tint="0.24998000264167786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2" tint="-0.09994000196456909"/>
      </left>
      <right/>
      <top style="thin">
        <color theme="2" tint="-0.09994000196456909"/>
      </top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/>
    </border>
    <border>
      <left style="thin">
        <color theme="2" tint="-0.09994000196456909"/>
      </left>
      <right style="thin">
        <color theme="2" tint="-0.09994000196456909"/>
      </right>
      <top/>
      <bottom style="thin">
        <color theme="2" tint="-0.09994000196456909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2" tint="-0.09994000196456909"/>
      </top>
      <bottom/>
    </border>
    <border>
      <left/>
      <right style="thin">
        <color theme="2" tint="-0.09994000196456909"/>
      </right>
      <top style="thin">
        <color theme="2" tint="-0.09994000196456909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vertical="center"/>
    </xf>
    <xf numFmtId="0" fontId="0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0" fillId="3" borderId="2" xfId="0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43" fontId="13" fillId="4" borderId="5" xfId="20" applyFont="1" applyFill="1" applyBorder="1" applyAlignment="1">
      <alignment vertical="center"/>
    </xf>
    <xf numFmtId="43" fontId="13" fillId="4" borderId="5" xfId="2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0" fontId="2" fillId="0" borderId="0" xfId="22" applyNumberFormat="1" applyFont="1" applyAlignment="1">
      <alignment horizontal="center"/>
    </xf>
    <xf numFmtId="44" fontId="0" fillId="0" borderId="0" xfId="21" applyFont="1" applyAlignment="1">
      <alignment horizontal="center" vertical="center"/>
    </xf>
    <xf numFmtId="10" fontId="2" fillId="0" borderId="0" xfId="2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Porcentagem" xfId="22"/>
    <cellStyle name="Normal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b85b2933cbcc5ca\1%20-%20Projetos\29%20-%20pra&#231;a%20rotary\rotary%20e%20higienopolis\PLANILHA%20M&#218;LTIPLA%20sanitario%20e%20cal&#231;a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b85b2933cbcc5ca\1%20-%20Projetos\29%20-%20pra&#231;a%20rotary\rotary%20e%20higienopolis\Or&#231;amento.27.01.2021%20-%20academia%20e%20pis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_AVELINO%20MAC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>
        <row r="6">
          <cell r="F6" t="str">
            <v>GLORINHA/RS</v>
          </cell>
        </row>
        <row r="22">
          <cell r="F22" t="str">
            <v>Victor Martins Teixeira</v>
          </cell>
        </row>
        <row r="23">
          <cell r="F23" t="str">
            <v>RS207125</v>
          </cell>
        </row>
        <row r="24">
          <cell r="F24" t="str">
            <v>10844223</v>
          </cell>
        </row>
      </sheetData>
      <sheetData sheetId="2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MEMORIA CALCULO"/>
      <sheetName val="COTAÇÕES"/>
      <sheetName val="Cronograma Físico-Financeiro"/>
      <sheetName val="BDI 1"/>
      <sheetName val="BDI 2"/>
    </sheetNames>
    <sheetDataSet>
      <sheetData sheetId="0"/>
      <sheetData sheetId="1"/>
      <sheetData sheetId="2">
        <row r="23">
          <cell r="I23">
            <v>4.19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64"/>
  <sheetViews>
    <sheetView showGridLines="0" tabSelected="1" view="pageBreakPreview" zoomScaleSheetLayoutView="100" workbookViewId="0" topLeftCell="A1">
      <pane ySplit="9" topLeftCell="A76" activePane="bottomLeft" state="frozen"/>
      <selection pane="bottomLeft" activeCell="F79" sqref="F79"/>
    </sheetView>
  </sheetViews>
  <sheetFormatPr defaultColWidth="9.140625" defaultRowHeight="15"/>
  <cols>
    <col min="1" max="1" width="14.57421875" style="0" customWidth="1"/>
    <col min="2" max="2" width="9.00390625" style="16" customWidth="1"/>
    <col min="3" max="3" width="51.57421875" style="0" customWidth="1"/>
    <col min="4" max="4" width="8.140625" style="0" customWidth="1"/>
    <col min="5" max="5" width="8.7109375" style="0" customWidth="1"/>
    <col min="6" max="6" width="9.140625" style="0" bestFit="1" customWidth="1"/>
    <col min="7" max="7" width="11.28125" style="0" customWidth="1"/>
    <col min="8" max="9" width="10.7109375" style="0" customWidth="1"/>
    <col min="10" max="11" width="18.28125" style="0" bestFit="1" customWidth="1"/>
    <col min="12" max="13" width="17.8515625" style="0" customWidth="1"/>
    <col min="14" max="14" width="12.421875" style="0" customWidth="1"/>
    <col min="15" max="15" width="1.421875" style="0" customWidth="1"/>
    <col min="16" max="16" width="9.140625" style="1" customWidth="1"/>
  </cols>
  <sheetData>
    <row r="1" ht="12" customHeight="1"/>
    <row r="2" spans="2:13" ht="17.25" customHeight="1">
      <c r="B2" s="64" t="s">
        <v>129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38"/>
    </row>
    <row r="3" spans="2:13" ht="15.75" customHeight="1">
      <c r="B3" s="65" t="s">
        <v>28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38"/>
    </row>
    <row r="4" spans="2:13" ht="15.75" customHeight="1">
      <c r="B4" s="66" t="s">
        <v>12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38"/>
    </row>
    <row r="5" spans="2:16" ht="15.75" customHeight="1">
      <c r="B5" s="68" t="s">
        <v>130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24"/>
      <c r="N5" s="20"/>
      <c r="O5" s="20"/>
      <c r="P5" s="20"/>
    </row>
    <row r="6" spans="2:14" ht="15.75" customHeight="1">
      <c r="B6" s="67" t="s">
        <v>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32"/>
      <c r="N6" s="19"/>
    </row>
    <row r="7" ht="2.25" customHeight="1"/>
    <row r="8" spans="2:14" ht="15" customHeight="1">
      <c r="B8" s="60" t="s">
        <v>0</v>
      </c>
      <c r="C8" s="60" t="s">
        <v>1</v>
      </c>
      <c r="D8" s="60" t="s">
        <v>10</v>
      </c>
      <c r="E8" s="60" t="s">
        <v>11</v>
      </c>
      <c r="F8" s="60" t="s">
        <v>2</v>
      </c>
      <c r="G8" s="60"/>
      <c r="H8" s="60"/>
      <c r="I8" s="25"/>
      <c r="J8" s="61" t="s">
        <v>5</v>
      </c>
      <c r="K8" s="62"/>
      <c r="L8" s="63"/>
      <c r="M8" s="41" t="s">
        <v>137</v>
      </c>
      <c r="N8" s="41" t="s">
        <v>136</v>
      </c>
    </row>
    <row r="9" spans="2:14" ht="18" customHeight="1" thickBot="1">
      <c r="B9" s="60"/>
      <c r="C9" s="60"/>
      <c r="D9" s="60"/>
      <c r="E9" s="60"/>
      <c r="F9" s="2" t="s">
        <v>3</v>
      </c>
      <c r="G9" s="2" t="s">
        <v>13</v>
      </c>
      <c r="H9" s="2" t="s">
        <v>4</v>
      </c>
      <c r="I9" s="2" t="s">
        <v>19</v>
      </c>
      <c r="J9" s="2" t="s">
        <v>3</v>
      </c>
      <c r="K9" s="2" t="s">
        <v>13</v>
      </c>
      <c r="L9" s="2" t="s">
        <v>4</v>
      </c>
      <c r="M9" s="42"/>
      <c r="N9" s="42"/>
    </row>
    <row r="10" spans="2:14" ht="15" customHeight="1" thickBot="1">
      <c r="B10" s="17"/>
      <c r="C10" s="33" t="s">
        <v>132</v>
      </c>
      <c r="D10" s="34"/>
      <c r="E10" s="34"/>
      <c r="F10" s="34"/>
      <c r="G10" s="34"/>
      <c r="H10" s="34"/>
      <c r="I10" s="34"/>
      <c r="J10" s="34"/>
      <c r="K10" s="34"/>
      <c r="L10" s="36"/>
      <c r="M10" s="36"/>
      <c r="N10" s="35"/>
    </row>
    <row r="11" spans="2:14" ht="15" customHeight="1" thickBot="1">
      <c r="B11" s="17" t="s">
        <v>17</v>
      </c>
      <c r="C11" s="29" t="s">
        <v>131</v>
      </c>
      <c r="D11" s="30"/>
      <c r="E11" s="30"/>
      <c r="F11" s="30"/>
      <c r="G11" s="30"/>
      <c r="H11" s="30"/>
      <c r="I11" s="30"/>
      <c r="J11" s="30"/>
      <c r="K11" s="30"/>
      <c r="L11" s="37"/>
      <c r="M11" s="37"/>
      <c r="N11" s="31"/>
    </row>
    <row r="12" spans="2:14" ht="15" customHeight="1" thickBot="1">
      <c r="B12" s="17" t="s">
        <v>18</v>
      </c>
      <c r="C12" s="29" t="s">
        <v>34</v>
      </c>
      <c r="D12" s="30"/>
      <c r="E12" s="30"/>
      <c r="F12" s="30"/>
      <c r="G12" s="30"/>
      <c r="H12" s="30"/>
      <c r="I12" s="30"/>
      <c r="J12" s="37">
        <f>SUM(J13)</f>
        <v>1029.97</v>
      </c>
      <c r="K12" s="37">
        <f>SUM(K13)</f>
        <v>686.66</v>
      </c>
      <c r="L12" s="37">
        <v>1716.63</v>
      </c>
      <c r="M12" s="37"/>
      <c r="N12" s="31"/>
    </row>
    <row r="13" spans="2:14" ht="15.75" thickBot="1">
      <c r="B13" s="4" t="s">
        <v>27</v>
      </c>
      <c r="C13" s="3" t="s">
        <v>34</v>
      </c>
      <c r="D13" s="4" t="s">
        <v>82</v>
      </c>
      <c r="E13" s="12">
        <v>1</v>
      </c>
      <c r="F13" s="13">
        <f>ROUNDDOWN(H13*0.6,0)</f>
        <v>829</v>
      </c>
      <c r="G13" s="13">
        <f>H13-F13</f>
        <v>552.93</v>
      </c>
      <c r="H13" s="13">
        <v>1381.93</v>
      </c>
      <c r="I13" s="5">
        <v>1716.63</v>
      </c>
      <c r="J13" s="5">
        <f>ROUNDDOWN(E13*I13*0.6,2)</f>
        <v>1029.97</v>
      </c>
      <c r="K13" s="13">
        <f>L13-J13</f>
        <v>686.66</v>
      </c>
      <c r="L13" s="5">
        <v>1716.63</v>
      </c>
      <c r="M13" s="5" t="s">
        <v>138</v>
      </c>
      <c r="N13" s="12" t="s">
        <v>33</v>
      </c>
    </row>
    <row r="14" spans="2:20" ht="19.5" thickBot="1">
      <c r="B14" s="30"/>
      <c r="C14" s="29" t="s">
        <v>35</v>
      </c>
      <c r="D14" s="30"/>
      <c r="E14" s="30"/>
      <c r="F14" s="30"/>
      <c r="G14" s="30"/>
      <c r="H14" s="30"/>
      <c r="I14" s="30"/>
      <c r="J14" s="37">
        <f>SUM(J15)</f>
        <v>3666.96</v>
      </c>
      <c r="K14" s="37">
        <f>SUM(K15)</f>
        <v>2444.64</v>
      </c>
      <c r="L14" s="30">
        <v>6111.6</v>
      </c>
      <c r="M14" s="30"/>
      <c r="N14" s="30"/>
      <c r="O14" s="30"/>
      <c r="P14" s="30"/>
      <c r="Q14" s="30"/>
      <c r="R14" s="30"/>
      <c r="S14" s="30"/>
      <c r="T14" s="30"/>
    </row>
    <row r="15" spans="2:14" ht="60.75" thickBot="1">
      <c r="B15" s="4"/>
      <c r="C15" s="3" t="s">
        <v>36</v>
      </c>
      <c r="D15" s="4" t="s">
        <v>83</v>
      </c>
      <c r="E15" s="12">
        <v>6</v>
      </c>
      <c r="F15" s="13">
        <f>ROUNDDOWN(H15*0.6,0)</f>
        <v>492</v>
      </c>
      <c r="G15" s="13">
        <f>H15-F15</f>
        <v>328</v>
      </c>
      <c r="H15" s="13">
        <v>820</v>
      </c>
      <c r="I15" s="5">
        <v>1018.6</v>
      </c>
      <c r="J15" s="13">
        <f>ROUNDDOWN(E15*I15*0.6,2)</f>
        <v>3666.96</v>
      </c>
      <c r="K15" s="13">
        <f>L15-J15</f>
        <v>2444.64</v>
      </c>
      <c r="L15" s="5">
        <v>6111.6</v>
      </c>
      <c r="M15" s="5" t="s">
        <v>140</v>
      </c>
      <c r="N15" s="12" t="s">
        <v>90</v>
      </c>
    </row>
    <row r="16" spans="2:15" ht="19.5" thickBot="1">
      <c r="B16" s="30"/>
      <c r="C16" s="29" t="s">
        <v>29</v>
      </c>
      <c r="D16" s="30"/>
      <c r="E16" s="30"/>
      <c r="F16" s="30"/>
      <c r="G16" s="30"/>
      <c r="H16" s="30"/>
      <c r="I16" s="30"/>
      <c r="J16" s="37">
        <f>SUM(J17)</f>
        <v>43626.11</v>
      </c>
      <c r="K16" s="37">
        <f>SUM(K17)</f>
        <v>29084.08</v>
      </c>
      <c r="L16" s="37">
        <v>72710.19</v>
      </c>
      <c r="M16" s="37"/>
      <c r="N16" s="30"/>
      <c r="O16" s="30"/>
    </row>
    <row r="17" spans="2:14" ht="15.75" thickBot="1">
      <c r="B17" s="4"/>
      <c r="C17" s="3" t="s">
        <v>37</v>
      </c>
      <c r="D17" s="4" t="s">
        <v>82</v>
      </c>
      <c r="E17" s="12">
        <v>1</v>
      </c>
      <c r="F17" s="13">
        <f>ROUNDDOWN(H17*0.6,0)</f>
        <v>35120</v>
      </c>
      <c r="G17" s="13">
        <f>H17-F17</f>
        <v>23413.4</v>
      </c>
      <c r="H17" s="13">
        <v>58533.4</v>
      </c>
      <c r="I17" s="5">
        <v>72710.19</v>
      </c>
      <c r="J17" s="13">
        <f>ROUNDDOWN(E17*I17*0.6,2)</f>
        <v>43626.11</v>
      </c>
      <c r="K17" s="13">
        <f>L17-J17</f>
        <v>29084.08</v>
      </c>
      <c r="L17" s="5">
        <v>72710.19</v>
      </c>
      <c r="M17" s="5" t="s">
        <v>138</v>
      </c>
      <c r="N17" s="12" t="s">
        <v>91</v>
      </c>
    </row>
    <row r="18" spans="2:14" ht="19.5" thickBot="1">
      <c r="B18" s="30"/>
      <c r="C18" s="29" t="s">
        <v>25</v>
      </c>
      <c r="D18" s="30"/>
      <c r="E18" s="30"/>
      <c r="F18" s="30"/>
      <c r="G18" s="30"/>
      <c r="H18" s="30"/>
      <c r="I18" s="30"/>
      <c r="J18" s="37">
        <f>SUM(J19)</f>
        <v>7131.86</v>
      </c>
      <c r="K18" s="37">
        <f>SUM(K19)</f>
        <v>4754.58</v>
      </c>
      <c r="L18" s="37">
        <v>11886.44</v>
      </c>
      <c r="M18" s="37"/>
      <c r="N18" s="30"/>
    </row>
    <row r="19" spans="2:14" ht="15.75" thickBot="1">
      <c r="B19" s="4"/>
      <c r="C19" s="3" t="s">
        <v>53</v>
      </c>
      <c r="D19" s="4" t="s">
        <v>82</v>
      </c>
      <c r="E19" s="12">
        <v>1</v>
      </c>
      <c r="F19" s="13">
        <f>ROUNDDOWN(H19*0.6,0)</f>
        <v>5741</v>
      </c>
      <c r="G19" s="13">
        <f>H19-F19</f>
        <v>3827.86</v>
      </c>
      <c r="H19" s="13">
        <v>9568.86</v>
      </c>
      <c r="I19" s="5">
        <v>11886.44</v>
      </c>
      <c r="J19" s="13">
        <f>ROUNDDOWN(E19*I19*0.6,2)</f>
        <v>7131.86</v>
      </c>
      <c r="K19" s="13">
        <f>L19-J19</f>
        <v>4754.58</v>
      </c>
      <c r="L19" s="5">
        <v>11886.44</v>
      </c>
      <c r="M19" s="5" t="s">
        <v>138</v>
      </c>
      <c r="N19" s="12" t="s">
        <v>92</v>
      </c>
    </row>
    <row r="20" spans="2:14" ht="19.5" thickBot="1">
      <c r="B20" s="30"/>
      <c r="C20" s="29" t="s">
        <v>26</v>
      </c>
      <c r="D20" s="30"/>
      <c r="E20" s="30"/>
      <c r="F20" s="30"/>
      <c r="G20" s="30"/>
      <c r="H20" s="30"/>
      <c r="I20" s="30"/>
      <c r="J20" s="37">
        <f>SUM(J21)</f>
        <v>7131.86</v>
      </c>
      <c r="K20" s="37">
        <f>SUM(K21)</f>
        <v>4754.58</v>
      </c>
      <c r="L20" s="37">
        <v>11886.44</v>
      </c>
      <c r="M20" s="37"/>
      <c r="N20" s="30"/>
    </row>
    <row r="21" spans="2:14" ht="15.75" thickBot="1">
      <c r="B21" s="4"/>
      <c r="C21" s="3" t="s">
        <v>54</v>
      </c>
      <c r="D21" s="4" t="s">
        <v>82</v>
      </c>
      <c r="E21" s="12">
        <v>1</v>
      </c>
      <c r="F21" s="13">
        <f>ROUNDDOWN(H21*0.6,0)</f>
        <v>5741</v>
      </c>
      <c r="G21" s="13">
        <f>H21-F21</f>
        <v>3827.86</v>
      </c>
      <c r="H21" s="13">
        <v>9568.86</v>
      </c>
      <c r="I21" s="5">
        <v>11886.44</v>
      </c>
      <c r="J21" s="13">
        <f>ROUNDDOWN(E21*I21*0.6,2)</f>
        <v>7131.86</v>
      </c>
      <c r="K21" s="13">
        <f>L21-J21</f>
        <v>4754.58</v>
      </c>
      <c r="L21" s="5">
        <v>11886.44</v>
      </c>
      <c r="M21" s="5" t="s">
        <v>138</v>
      </c>
      <c r="N21" s="12" t="s">
        <v>93</v>
      </c>
    </row>
    <row r="22" spans="2:14" ht="19.5" thickBot="1">
      <c r="B22" s="30"/>
      <c r="C22" s="29" t="s">
        <v>38</v>
      </c>
      <c r="D22" s="30"/>
      <c r="E22" s="30"/>
      <c r="F22" s="30"/>
      <c r="G22" s="30"/>
      <c r="H22" s="30"/>
      <c r="I22" s="30"/>
      <c r="J22" s="37">
        <f>SUM(J23:J24)</f>
        <v>6808.5</v>
      </c>
      <c r="K22" s="37">
        <f>SUM(K23:K24)</f>
        <v>4539</v>
      </c>
      <c r="L22" s="37">
        <v>11347.5</v>
      </c>
      <c r="M22" s="37"/>
      <c r="N22" s="30"/>
    </row>
    <row r="23" spans="2:14" ht="30.75" thickBot="1">
      <c r="B23" s="4"/>
      <c r="C23" s="3" t="s">
        <v>55</v>
      </c>
      <c r="D23" s="4" t="s">
        <v>82</v>
      </c>
      <c r="E23" s="12">
        <v>5</v>
      </c>
      <c r="F23" s="13">
        <f>ROUNDDOWN(H23*0.6,0)</f>
        <v>535</v>
      </c>
      <c r="G23" s="13">
        <f>H23-F23</f>
        <v>357</v>
      </c>
      <c r="H23" s="13">
        <v>892</v>
      </c>
      <c r="I23" s="5">
        <v>1108.04</v>
      </c>
      <c r="J23" s="13">
        <f>ROUNDDOWN(E23*I23*0.6,2)</f>
        <v>3324.12</v>
      </c>
      <c r="K23" s="13">
        <f>L23-J23</f>
        <v>2216.08</v>
      </c>
      <c r="L23" s="5">
        <v>5540.2</v>
      </c>
      <c r="M23" s="5" t="s">
        <v>138</v>
      </c>
      <c r="N23" s="12" t="s">
        <v>94</v>
      </c>
    </row>
    <row r="24" spans="2:14" ht="30.75" thickBot="1">
      <c r="B24" s="4"/>
      <c r="C24" s="3" t="s">
        <v>56</v>
      </c>
      <c r="D24" s="4" t="s">
        <v>82</v>
      </c>
      <c r="E24" s="12">
        <v>5</v>
      </c>
      <c r="F24" s="13">
        <f>ROUNDDOWN(H24*0.6,0)</f>
        <v>561</v>
      </c>
      <c r="G24" s="13">
        <f>H24-F24</f>
        <v>374</v>
      </c>
      <c r="H24" s="13">
        <v>935</v>
      </c>
      <c r="I24" s="5">
        <v>1161.46</v>
      </c>
      <c r="J24" s="13">
        <f>ROUNDDOWN(E24*I24*0.6,2)</f>
        <v>3484.38</v>
      </c>
      <c r="K24" s="13">
        <f>L24-J24</f>
        <v>2322.92</v>
      </c>
      <c r="L24" s="5">
        <v>5807.3</v>
      </c>
      <c r="M24" s="5" t="s">
        <v>138</v>
      </c>
      <c r="N24" s="12" t="s">
        <v>95</v>
      </c>
    </row>
    <row r="25" spans="2:14" ht="19.5" thickBot="1">
      <c r="B25" s="30"/>
      <c r="C25" s="29" t="s">
        <v>39</v>
      </c>
      <c r="D25" s="30"/>
      <c r="E25" s="30"/>
      <c r="F25" s="30"/>
      <c r="G25" s="30"/>
      <c r="H25" s="30"/>
      <c r="I25" s="30"/>
      <c r="J25" s="37">
        <f>SUM(J26)</f>
        <v>22842</v>
      </c>
      <c r="K25" s="37">
        <f>SUM(K26)</f>
        <v>15228</v>
      </c>
      <c r="L25" s="37">
        <v>38070</v>
      </c>
      <c r="M25" s="37"/>
      <c r="N25" s="30"/>
    </row>
    <row r="26" spans="2:14" ht="30.75" thickBot="1">
      <c r="B26" s="4"/>
      <c r="C26" s="3" t="s">
        <v>57</v>
      </c>
      <c r="D26" s="4" t="s">
        <v>14</v>
      </c>
      <c r="E26" s="12">
        <v>1620</v>
      </c>
      <c r="F26" s="13">
        <f>ROUNDDOWN(H26*0.6,0)</f>
        <v>11</v>
      </c>
      <c r="G26" s="13">
        <f>H26-F26</f>
        <v>7.92</v>
      </c>
      <c r="H26" s="13">
        <v>18.92</v>
      </c>
      <c r="I26" s="5">
        <v>23.5</v>
      </c>
      <c r="J26" s="13">
        <f>ROUNDDOWN(E26*I26*0.6,2)</f>
        <v>22842</v>
      </c>
      <c r="K26" s="13">
        <f>L26-J26</f>
        <v>15228</v>
      </c>
      <c r="L26" s="5">
        <v>38070</v>
      </c>
      <c r="M26" s="5" t="s">
        <v>138</v>
      </c>
      <c r="N26" s="12" t="s">
        <v>96</v>
      </c>
    </row>
    <row r="27" spans="2:14" ht="19.5" thickBot="1">
      <c r="B27" s="30"/>
      <c r="C27" s="29" t="s">
        <v>40</v>
      </c>
      <c r="D27" s="30"/>
      <c r="E27" s="30"/>
      <c r="F27" s="30"/>
      <c r="G27" s="30"/>
      <c r="H27" s="30"/>
      <c r="I27" s="30"/>
      <c r="J27" s="37">
        <f>SUM(J28:J41)</f>
        <v>582711.82</v>
      </c>
      <c r="K27" s="37">
        <f>SUM(K28:K41)</f>
        <v>388474.66</v>
      </c>
      <c r="L27" s="37">
        <v>971186.48</v>
      </c>
      <c r="M27" s="37"/>
      <c r="N27" s="30"/>
    </row>
    <row r="28" spans="2:14" ht="15.75" thickBot="1">
      <c r="B28" s="4"/>
      <c r="C28" s="3" t="s">
        <v>58</v>
      </c>
      <c r="D28" s="4" t="s">
        <v>14</v>
      </c>
      <c r="E28" s="12">
        <v>1551</v>
      </c>
      <c r="F28" s="13">
        <f aca="true" t="shared" si="0" ref="F28:F41">ROUNDDOWN(H28*0.6,0)</f>
        <v>2</v>
      </c>
      <c r="G28" s="13">
        <f aca="true" t="shared" si="1" ref="G28:G41">H28-F28</f>
        <v>2.37</v>
      </c>
      <c r="H28" s="13">
        <v>4.37</v>
      </c>
      <c r="I28" s="5">
        <v>5.43</v>
      </c>
      <c r="J28" s="13">
        <f aca="true" t="shared" si="2" ref="J28:J41">ROUNDDOWN(E28*I28*0.6,2)</f>
        <v>5053.15</v>
      </c>
      <c r="K28" s="13">
        <f aca="true" t="shared" si="3" ref="K28:K41">L28-J28</f>
        <v>3368.78</v>
      </c>
      <c r="L28" s="5">
        <v>8421.93</v>
      </c>
      <c r="M28" s="5" t="s">
        <v>139</v>
      </c>
      <c r="N28" s="12" t="s">
        <v>97</v>
      </c>
    </row>
    <row r="29" spans="2:14" ht="90.75" thickBot="1">
      <c r="B29" s="4"/>
      <c r="C29" s="3" t="s">
        <v>59</v>
      </c>
      <c r="D29" s="4" t="s">
        <v>16</v>
      </c>
      <c r="E29" s="12">
        <v>2872.3903</v>
      </c>
      <c r="F29" s="13">
        <f t="shared" si="0"/>
        <v>6</v>
      </c>
      <c r="G29" s="13">
        <f t="shared" si="1"/>
        <v>4.56</v>
      </c>
      <c r="H29" s="13">
        <v>10.56</v>
      </c>
      <c r="I29" s="5">
        <v>13.12</v>
      </c>
      <c r="J29" s="13">
        <f t="shared" si="2"/>
        <v>22611.45</v>
      </c>
      <c r="K29" s="13">
        <f t="shared" si="3"/>
        <v>15074.31</v>
      </c>
      <c r="L29" s="5">
        <v>37685.76</v>
      </c>
      <c r="M29" s="5" t="s">
        <v>139</v>
      </c>
      <c r="N29" s="12" t="s">
        <v>98</v>
      </c>
    </row>
    <row r="30" spans="2:14" ht="45.75" thickBot="1">
      <c r="B30" s="4"/>
      <c r="C30" s="3" t="s">
        <v>60</v>
      </c>
      <c r="D30" s="4" t="s">
        <v>84</v>
      </c>
      <c r="E30" s="12">
        <v>4296.55294125458</v>
      </c>
      <c r="F30" s="13">
        <f t="shared" si="0"/>
        <v>1</v>
      </c>
      <c r="G30" s="13">
        <f t="shared" si="1"/>
        <v>1.79</v>
      </c>
      <c r="H30" s="13">
        <v>2.79</v>
      </c>
      <c r="I30" s="5">
        <v>3.47</v>
      </c>
      <c r="J30" s="13">
        <f t="shared" si="2"/>
        <v>8945.42</v>
      </c>
      <c r="K30" s="13">
        <f t="shared" si="3"/>
        <v>5963.62</v>
      </c>
      <c r="L30" s="5">
        <v>14909.04</v>
      </c>
      <c r="M30" s="5" t="s">
        <v>139</v>
      </c>
      <c r="N30" s="12" t="s">
        <v>99</v>
      </c>
    </row>
    <row r="31" spans="2:14" ht="30.75" thickBot="1">
      <c r="B31" s="4"/>
      <c r="C31" s="3" t="s">
        <v>61</v>
      </c>
      <c r="D31" s="4" t="s">
        <v>16</v>
      </c>
      <c r="E31" s="12">
        <v>2182.35</v>
      </c>
      <c r="F31" s="13">
        <f t="shared" si="0"/>
        <v>0</v>
      </c>
      <c r="G31" s="13">
        <f t="shared" si="1"/>
        <v>1.55</v>
      </c>
      <c r="H31" s="13">
        <v>1.55</v>
      </c>
      <c r="I31" s="5">
        <v>1.93</v>
      </c>
      <c r="J31" s="13">
        <f t="shared" si="2"/>
        <v>2527.16</v>
      </c>
      <c r="K31" s="13">
        <f t="shared" si="3"/>
        <v>1684.78</v>
      </c>
      <c r="L31" s="5">
        <v>4211.94</v>
      </c>
      <c r="M31" s="5" t="s">
        <v>139</v>
      </c>
      <c r="N31" s="12" t="s">
        <v>100</v>
      </c>
    </row>
    <row r="32" spans="2:14" ht="45.75" thickBot="1">
      <c r="B32" s="4"/>
      <c r="C32" s="3" t="s">
        <v>62</v>
      </c>
      <c r="D32" s="4" t="s">
        <v>85</v>
      </c>
      <c r="E32" s="12">
        <v>1551</v>
      </c>
      <c r="F32" s="13">
        <f t="shared" si="0"/>
        <v>62</v>
      </c>
      <c r="G32" s="13">
        <f t="shared" si="1"/>
        <v>41.75</v>
      </c>
      <c r="H32" s="13">
        <v>103.75</v>
      </c>
      <c r="I32" s="5">
        <v>128.88</v>
      </c>
      <c r="J32" s="13">
        <f t="shared" si="2"/>
        <v>119935.72</v>
      </c>
      <c r="K32" s="13">
        <f t="shared" si="3"/>
        <v>79957.16</v>
      </c>
      <c r="L32" s="5">
        <v>199892.88</v>
      </c>
      <c r="M32" s="5" t="s">
        <v>140</v>
      </c>
      <c r="N32" s="12" t="s">
        <v>101</v>
      </c>
    </row>
    <row r="33" spans="2:14" ht="75.75" thickBot="1">
      <c r="B33" s="4"/>
      <c r="C33" s="3" t="s">
        <v>63</v>
      </c>
      <c r="D33" s="4" t="s">
        <v>14</v>
      </c>
      <c r="E33" s="12">
        <v>1551</v>
      </c>
      <c r="F33" s="13">
        <f t="shared" si="0"/>
        <v>60</v>
      </c>
      <c r="G33" s="13">
        <f t="shared" si="1"/>
        <v>40.97</v>
      </c>
      <c r="H33" s="13">
        <v>100.97</v>
      </c>
      <c r="I33" s="5">
        <v>125.42</v>
      </c>
      <c r="J33" s="13">
        <f t="shared" si="2"/>
        <v>116715.85</v>
      </c>
      <c r="K33" s="13">
        <f t="shared" si="3"/>
        <v>77810.57</v>
      </c>
      <c r="L33" s="5">
        <v>194526.42</v>
      </c>
      <c r="M33" s="5" t="s">
        <v>139</v>
      </c>
      <c r="N33" s="12" t="s">
        <v>102</v>
      </c>
    </row>
    <row r="34" spans="2:14" ht="45.75" thickBot="1">
      <c r="B34" s="4"/>
      <c r="C34" s="3" t="s">
        <v>64</v>
      </c>
      <c r="D34" s="4" t="s">
        <v>16</v>
      </c>
      <c r="E34" s="12">
        <v>289.114</v>
      </c>
      <c r="F34" s="13">
        <f t="shared" si="0"/>
        <v>131</v>
      </c>
      <c r="G34" s="13">
        <f t="shared" si="1"/>
        <v>87.63</v>
      </c>
      <c r="H34" s="13">
        <v>218.63</v>
      </c>
      <c r="I34" s="5">
        <v>271.58</v>
      </c>
      <c r="J34" s="13">
        <f t="shared" si="2"/>
        <v>47110.54</v>
      </c>
      <c r="K34" s="13">
        <f t="shared" si="3"/>
        <v>31407.04</v>
      </c>
      <c r="L34" s="5">
        <v>78517.58</v>
      </c>
      <c r="M34" s="5" t="s">
        <v>139</v>
      </c>
      <c r="N34" s="12" t="s">
        <v>103</v>
      </c>
    </row>
    <row r="35" spans="2:14" ht="45.75" thickBot="1">
      <c r="B35" s="4"/>
      <c r="C35" s="3" t="s">
        <v>65</v>
      </c>
      <c r="D35" s="4" t="s">
        <v>84</v>
      </c>
      <c r="E35" s="12">
        <v>11709.117</v>
      </c>
      <c r="F35" s="13">
        <f t="shared" si="0"/>
        <v>1</v>
      </c>
      <c r="G35" s="13">
        <f t="shared" si="1"/>
        <v>0.79</v>
      </c>
      <c r="H35" s="13">
        <v>1.79</v>
      </c>
      <c r="I35" s="5">
        <v>2.22</v>
      </c>
      <c r="J35" s="13">
        <f t="shared" si="2"/>
        <v>15596.54</v>
      </c>
      <c r="K35" s="13">
        <f t="shared" si="3"/>
        <v>10397.7</v>
      </c>
      <c r="L35" s="5">
        <v>25994.24</v>
      </c>
      <c r="M35" s="5" t="s">
        <v>139</v>
      </c>
      <c r="N35" s="12" t="s">
        <v>104</v>
      </c>
    </row>
    <row r="36" spans="2:14" ht="45.75" thickBot="1">
      <c r="B36" s="4"/>
      <c r="C36" s="3" t="s">
        <v>66</v>
      </c>
      <c r="D36" s="4" t="s">
        <v>84</v>
      </c>
      <c r="E36" s="12">
        <v>11006.56998</v>
      </c>
      <c r="F36" s="13">
        <f t="shared" si="0"/>
        <v>0</v>
      </c>
      <c r="G36" s="13">
        <f t="shared" si="1"/>
        <v>0.73</v>
      </c>
      <c r="H36" s="13">
        <v>0.73</v>
      </c>
      <c r="I36" s="5">
        <v>0.91</v>
      </c>
      <c r="J36" s="13">
        <f t="shared" si="2"/>
        <v>6009.58</v>
      </c>
      <c r="K36" s="13">
        <f t="shared" si="3"/>
        <v>4006.4</v>
      </c>
      <c r="L36" s="5">
        <v>10015.98</v>
      </c>
      <c r="M36" s="5" t="s">
        <v>139</v>
      </c>
      <c r="N36" s="12" t="s">
        <v>105</v>
      </c>
    </row>
    <row r="37" spans="2:14" ht="90.75" thickBot="1">
      <c r="B37" s="4"/>
      <c r="C37" s="3" t="s">
        <v>67</v>
      </c>
      <c r="D37" s="4" t="s">
        <v>16</v>
      </c>
      <c r="E37" s="12">
        <v>2184.94182939926</v>
      </c>
      <c r="F37" s="13">
        <f t="shared" si="0"/>
        <v>8</v>
      </c>
      <c r="G37" s="13">
        <f t="shared" si="1"/>
        <v>6.84</v>
      </c>
      <c r="H37" s="13">
        <v>14.84</v>
      </c>
      <c r="I37" s="5">
        <v>18.43</v>
      </c>
      <c r="J37" s="13">
        <f t="shared" si="2"/>
        <v>24161.08</v>
      </c>
      <c r="K37" s="13">
        <f t="shared" si="3"/>
        <v>16107.4</v>
      </c>
      <c r="L37" s="5">
        <v>40268.48</v>
      </c>
      <c r="M37" s="5" t="s">
        <v>139</v>
      </c>
      <c r="N37" s="12" t="s">
        <v>106</v>
      </c>
    </row>
    <row r="38" spans="2:14" ht="30.75" thickBot="1">
      <c r="B38" s="4"/>
      <c r="C38" s="3" t="s">
        <v>41</v>
      </c>
      <c r="D38" s="4" t="s">
        <v>86</v>
      </c>
      <c r="E38" s="12">
        <v>48</v>
      </c>
      <c r="F38" s="13">
        <f t="shared" si="0"/>
        <v>2016</v>
      </c>
      <c r="G38" s="13">
        <f t="shared" si="1"/>
        <v>1344.05</v>
      </c>
      <c r="H38" s="13">
        <v>3360.05</v>
      </c>
      <c r="I38" s="5">
        <v>4173.85</v>
      </c>
      <c r="J38" s="13">
        <f t="shared" si="2"/>
        <v>120206.88</v>
      </c>
      <c r="K38" s="13">
        <f t="shared" si="3"/>
        <v>80137.92</v>
      </c>
      <c r="L38" s="5">
        <v>200344.8</v>
      </c>
      <c r="M38" s="5" t="s">
        <v>141</v>
      </c>
      <c r="N38" s="12" t="s">
        <v>107</v>
      </c>
    </row>
    <row r="39" spans="2:14" ht="45.75" thickBot="1">
      <c r="B39" s="4"/>
      <c r="C39" s="3" t="s">
        <v>68</v>
      </c>
      <c r="D39" s="4" t="s">
        <v>87</v>
      </c>
      <c r="E39" s="12">
        <v>2</v>
      </c>
      <c r="F39" s="13">
        <f t="shared" si="0"/>
        <v>1369</v>
      </c>
      <c r="G39" s="13">
        <f t="shared" si="1"/>
        <v>913.85</v>
      </c>
      <c r="H39" s="13">
        <v>2282.85</v>
      </c>
      <c r="I39" s="5">
        <v>2835.76</v>
      </c>
      <c r="J39" s="13">
        <f t="shared" si="2"/>
        <v>3402.91</v>
      </c>
      <c r="K39" s="13">
        <f t="shared" si="3"/>
        <v>2268.61</v>
      </c>
      <c r="L39" s="5">
        <v>5671.52</v>
      </c>
      <c r="M39" s="5" t="s">
        <v>139</v>
      </c>
      <c r="N39" s="12" t="s">
        <v>108</v>
      </c>
    </row>
    <row r="40" spans="2:14" ht="30.75" thickBot="1">
      <c r="B40" s="4"/>
      <c r="C40" s="3" t="s">
        <v>42</v>
      </c>
      <c r="D40" s="4" t="s">
        <v>86</v>
      </c>
      <c r="E40" s="12">
        <v>2</v>
      </c>
      <c r="F40" s="13">
        <f t="shared" si="0"/>
        <v>652</v>
      </c>
      <c r="G40" s="13">
        <f t="shared" si="1"/>
        <v>435</v>
      </c>
      <c r="H40" s="13">
        <v>1087</v>
      </c>
      <c r="I40" s="5">
        <v>1350.27</v>
      </c>
      <c r="J40" s="13">
        <f t="shared" si="2"/>
        <v>1620.32</v>
      </c>
      <c r="K40" s="13">
        <f t="shared" si="3"/>
        <v>1080.22</v>
      </c>
      <c r="L40" s="5">
        <v>2700.54</v>
      </c>
      <c r="M40" s="5" t="s">
        <v>139</v>
      </c>
      <c r="N40" s="12" t="s">
        <v>109</v>
      </c>
    </row>
    <row r="41" spans="2:14" ht="30.75" thickBot="1">
      <c r="B41" s="4"/>
      <c r="C41" s="3" t="s">
        <v>43</v>
      </c>
      <c r="D41" s="4" t="s">
        <v>14</v>
      </c>
      <c r="E41" s="12">
        <v>2098.46</v>
      </c>
      <c r="F41" s="13">
        <f t="shared" si="0"/>
        <v>34</v>
      </c>
      <c r="G41" s="13">
        <f t="shared" si="1"/>
        <v>22.79</v>
      </c>
      <c r="H41" s="13">
        <v>56.79</v>
      </c>
      <c r="I41" s="5">
        <v>70.54</v>
      </c>
      <c r="J41" s="13">
        <f t="shared" si="2"/>
        <v>88815.22</v>
      </c>
      <c r="K41" s="13">
        <f t="shared" si="3"/>
        <v>59210.15</v>
      </c>
      <c r="L41" s="5">
        <v>148025.37</v>
      </c>
      <c r="M41" s="5" t="s">
        <v>141</v>
      </c>
      <c r="N41" s="12" t="s">
        <v>110</v>
      </c>
    </row>
    <row r="42" spans="2:14" ht="19.5" thickBot="1">
      <c r="B42" s="30"/>
      <c r="C42" s="30" t="s">
        <v>30</v>
      </c>
      <c r="D42" s="30"/>
      <c r="E42" s="30"/>
      <c r="F42" s="30"/>
      <c r="G42" s="30"/>
      <c r="H42" s="30"/>
      <c r="I42" s="30"/>
      <c r="J42" s="37">
        <f>SUM(J43:J50)</f>
        <v>168651.6</v>
      </c>
      <c r="K42" s="37">
        <f>SUM(K43:K50)</f>
        <v>112434.46</v>
      </c>
      <c r="L42" s="37">
        <v>281086.06</v>
      </c>
      <c r="M42" s="37"/>
      <c r="N42" s="30"/>
    </row>
    <row r="43" spans="2:14" ht="15.75" thickBot="1">
      <c r="B43" s="4"/>
      <c r="C43" s="3" t="s">
        <v>69</v>
      </c>
      <c r="D43" s="4" t="s">
        <v>14</v>
      </c>
      <c r="E43" s="12">
        <v>1050</v>
      </c>
      <c r="F43" s="13">
        <f aca="true" t="shared" si="4" ref="F43:F50">ROUNDDOWN(H43*0.6,0)</f>
        <v>0</v>
      </c>
      <c r="G43" s="13">
        <f aca="true" t="shared" si="5" ref="G43:G50">H43-F43</f>
        <v>0.62</v>
      </c>
      <c r="H43" s="13">
        <v>0.62</v>
      </c>
      <c r="I43" s="5">
        <v>0.77</v>
      </c>
      <c r="J43" s="13">
        <f aca="true" t="shared" si="6" ref="J43:J50">ROUNDDOWN(E43*I43*0.6,2)</f>
        <v>485.1</v>
      </c>
      <c r="K43" s="13">
        <f aca="true" t="shared" si="7" ref="K43:K50">L43-J43</f>
        <v>323.4</v>
      </c>
      <c r="L43" s="5">
        <v>808.5</v>
      </c>
      <c r="M43" s="5" t="s">
        <v>139</v>
      </c>
      <c r="N43" s="12" t="s">
        <v>111</v>
      </c>
    </row>
    <row r="44" spans="2:14" ht="45.75" thickBot="1">
      <c r="B44" s="4"/>
      <c r="C44" s="3" t="s">
        <v>70</v>
      </c>
      <c r="D44" s="4" t="s">
        <v>16</v>
      </c>
      <c r="E44" s="12">
        <v>6942</v>
      </c>
      <c r="F44" s="13">
        <f t="shared" si="4"/>
        <v>3</v>
      </c>
      <c r="G44" s="13">
        <f t="shared" si="5"/>
        <v>3.28</v>
      </c>
      <c r="H44" s="13">
        <v>6.28</v>
      </c>
      <c r="I44" s="5">
        <v>7.8</v>
      </c>
      <c r="J44" s="13">
        <f t="shared" si="6"/>
        <v>32488.56</v>
      </c>
      <c r="K44" s="13">
        <f t="shared" si="7"/>
        <v>21659.04</v>
      </c>
      <c r="L44" s="5">
        <v>54147.6</v>
      </c>
      <c r="M44" s="5" t="s">
        <v>139</v>
      </c>
      <c r="N44" s="12" t="s">
        <v>112</v>
      </c>
    </row>
    <row r="45" spans="2:14" ht="45.75" thickBot="1">
      <c r="B45" s="4"/>
      <c r="C45" s="3" t="s">
        <v>65</v>
      </c>
      <c r="D45" s="4" t="s">
        <v>84</v>
      </c>
      <c r="E45" s="12">
        <v>45123</v>
      </c>
      <c r="F45" s="13">
        <f t="shared" si="4"/>
        <v>1</v>
      </c>
      <c r="G45" s="13">
        <f t="shared" si="5"/>
        <v>0.79</v>
      </c>
      <c r="H45" s="13">
        <v>1.79</v>
      </c>
      <c r="I45" s="5">
        <v>2.22</v>
      </c>
      <c r="J45" s="13">
        <f t="shared" si="6"/>
        <v>60103.83</v>
      </c>
      <c r="K45" s="13">
        <f t="shared" si="7"/>
        <v>40069.23</v>
      </c>
      <c r="L45" s="5">
        <v>100173.06</v>
      </c>
      <c r="M45" s="5" t="s">
        <v>139</v>
      </c>
      <c r="N45" s="12" t="s">
        <v>104</v>
      </c>
    </row>
    <row r="46" spans="2:14" ht="30.75" thickBot="1">
      <c r="B46" s="4"/>
      <c r="C46" s="3" t="s">
        <v>61</v>
      </c>
      <c r="D46" s="4" t="s">
        <v>16</v>
      </c>
      <c r="E46" s="12">
        <v>9024.6</v>
      </c>
      <c r="F46" s="13">
        <f t="shared" si="4"/>
        <v>0</v>
      </c>
      <c r="G46" s="13">
        <f t="shared" si="5"/>
        <v>1.55</v>
      </c>
      <c r="H46" s="13">
        <v>1.55</v>
      </c>
      <c r="I46" s="5">
        <v>1.93</v>
      </c>
      <c r="J46" s="13">
        <f t="shared" si="6"/>
        <v>10450.48</v>
      </c>
      <c r="K46" s="13">
        <f t="shared" si="7"/>
        <v>6967</v>
      </c>
      <c r="L46" s="5">
        <v>17417.48</v>
      </c>
      <c r="M46" s="5" t="s">
        <v>139</v>
      </c>
      <c r="N46" s="12" t="s">
        <v>100</v>
      </c>
    </row>
    <row r="47" spans="2:14" ht="30.75" thickBot="1">
      <c r="B47" s="4"/>
      <c r="C47" s="3" t="s">
        <v>71</v>
      </c>
      <c r="D47" s="4" t="s">
        <v>88</v>
      </c>
      <c r="E47" s="12">
        <v>592</v>
      </c>
      <c r="F47" s="13">
        <f t="shared" si="4"/>
        <v>35</v>
      </c>
      <c r="G47" s="13">
        <f t="shared" si="5"/>
        <v>23.64</v>
      </c>
      <c r="H47" s="13">
        <v>58.64</v>
      </c>
      <c r="I47" s="5">
        <v>72.84</v>
      </c>
      <c r="J47" s="13">
        <f t="shared" si="6"/>
        <v>25872.76</v>
      </c>
      <c r="K47" s="13">
        <f t="shared" si="7"/>
        <v>17248.52</v>
      </c>
      <c r="L47" s="5">
        <v>43121.28</v>
      </c>
      <c r="M47" s="5" t="s">
        <v>140</v>
      </c>
      <c r="N47" s="12" t="s">
        <v>113</v>
      </c>
    </row>
    <row r="48" spans="2:14" ht="45.75" thickBot="1">
      <c r="B48" s="4"/>
      <c r="C48" s="3" t="s">
        <v>65</v>
      </c>
      <c r="D48" s="4" t="s">
        <v>84</v>
      </c>
      <c r="E48" s="12">
        <v>15084.16</v>
      </c>
      <c r="F48" s="13">
        <f t="shared" si="4"/>
        <v>1</v>
      </c>
      <c r="G48" s="13">
        <f t="shared" si="5"/>
        <v>0.79</v>
      </c>
      <c r="H48" s="13">
        <v>1.79</v>
      </c>
      <c r="I48" s="5">
        <v>2.22</v>
      </c>
      <c r="J48" s="13">
        <f t="shared" si="6"/>
        <v>20092.1</v>
      </c>
      <c r="K48" s="13">
        <f t="shared" si="7"/>
        <v>13394.74</v>
      </c>
      <c r="L48" s="5">
        <v>33486.84</v>
      </c>
      <c r="M48" s="5" t="s">
        <v>139</v>
      </c>
      <c r="N48" s="12" t="s">
        <v>104</v>
      </c>
    </row>
    <row r="49" spans="2:14" ht="75.75" thickBot="1">
      <c r="B49" s="4"/>
      <c r="C49" s="3" t="s">
        <v>31</v>
      </c>
      <c r="D49" s="4" t="s">
        <v>16</v>
      </c>
      <c r="E49" s="12">
        <v>769.6</v>
      </c>
      <c r="F49" s="13">
        <f t="shared" si="4"/>
        <v>5</v>
      </c>
      <c r="G49" s="13">
        <f t="shared" si="5"/>
        <v>3.58</v>
      </c>
      <c r="H49" s="13">
        <v>8.58</v>
      </c>
      <c r="I49" s="5">
        <v>10.66</v>
      </c>
      <c r="J49" s="13">
        <f t="shared" si="6"/>
        <v>4922.36</v>
      </c>
      <c r="K49" s="13">
        <f t="shared" si="7"/>
        <v>3281.58</v>
      </c>
      <c r="L49" s="5">
        <v>8203.94</v>
      </c>
      <c r="M49" s="5" t="s">
        <v>139</v>
      </c>
      <c r="N49" s="12" t="s">
        <v>114</v>
      </c>
    </row>
    <row r="50" spans="2:14" ht="30.75" thickBot="1">
      <c r="B50" s="4"/>
      <c r="C50" s="3" t="s">
        <v>72</v>
      </c>
      <c r="D50" s="4" t="s">
        <v>15</v>
      </c>
      <c r="E50" s="12">
        <v>7754.04</v>
      </c>
      <c r="F50" s="13">
        <f t="shared" si="4"/>
        <v>1</v>
      </c>
      <c r="G50" s="13">
        <f t="shared" si="5"/>
        <v>1.46</v>
      </c>
      <c r="H50" s="13">
        <v>2.46</v>
      </c>
      <c r="I50" s="5">
        <v>3.06</v>
      </c>
      <c r="J50" s="13">
        <f t="shared" si="6"/>
        <v>14236.41</v>
      </c>
      <c r="K50" s="13">
        <f t="shared" si="7"/>
        <v>9490.95</v>
      </c>
      <c r="L50" s="5">
        <v>23727.36</v>
      </c>
      <c r="M50" s="5" t="s">
        <v>139</v>
      </c>
      <c r="N50" s="12" t="s">
        <v>115</v>
      </c>
    </row>
    <row r="51" spans="2:14" ht="19.5" thickBot="1">
      <c r="B51" s="30"/>
      <c r="C51" s="30" t="s">
        <v>44</v>
      </c>
      <c r="D51" s="30"/>
      <c r="E51" s="30"/>
      <c r="F51" s="30"/>
      <c r="G51" s="30"/>
      <c r="H51" s="30"/>
      <c r="I51" s="30"/>
      <c r="J51" s="37">
        <f>SUM(J52:J59)</f>
        <v>639372.37</v>
      </c>
      <c r="K51" s="37">
        <f>SUM(K52:K59)</f>
        <v>426248.28</v>
      </c>
      <c r="L51" s="37">
        <v>1065620.65</v>
      </c>
      <c r="M51" s="37"/>
      <c r="N51" s="30"/>
    </row>
    <row r="52" spans="2:14" ht="45.75" thickBot="1">
      <c r="B52" s="4"/>
      <c r="C52" s="3" t="s">
        <v>73</v>
      </c>
      <c r="D52" s="4" t="s">
        <v>16</v>
      </c>
      <c r="E52" s="12">
        <v>1938.51</v>
      </c>
      <c r="F52" s="13">
        <f aca="true" t="shared" si="8" ref="F52:F59">ROUNDDOWN(H52*0.6,0)</f>
        <v>72</v>
      </c>
      <c r="G52" s="13">
        <f aca="true" t="shared" si="9" ref="G52:G59">H52-F52</f>
        <v>48.79</v>
      </c>
      <c r="H52" s="13">
        <v>120.79</v>
      </c>
      <c r="I52" s="5">
        <v>150.05</v>
      </c>
      <c r="J52" s="13">
        <f aca="true" t="shared" si="10" ref="J52:J59">ROUNDDOWN(E52*I52*0.6,2)</f>
        <v>174524.05</v>
      </c>
      <c r="K52" s="13">
        <f aca="true" t="shared" si="11" ref="K52:K59">L52-J52</f>
        <v>116349.38</v>
      </c>
      <c r="L52" s="5">
        <v>290873.43</v>
      </c>
      <c r="M52" s="5" t="s">
        <v>139</v>
      </c>
      <c r="N52" s="12" t="s">
        <v>116</v>
      </c>
    </row>
    <row r="53" spans="2:14" ht="45.75" thickBot="1">
      <c r="B53" s="4"/>
      <c r="C53" s="3" t="s">
        <v>65</v>
      </c>
      <c r="D53" s="4" t="s">
        <v>84</v>
      </c>
      <c r="E53" s="12">
        <v>81417.42</v>
      </c>
      <c r="F53" s="13">
        <f t="shared" si="8"/>
        <v>1</v>
      </c>
      <c r="G53" s="13">
        <f t="shared" si="9"/>
        <v>0.79</v>
      </c>
      <c r="H53" s="13">
        <v>1.79</v>
      </c>
      <c r="I53" s="5">
        <v>2.22</v>
      </c>
      <c r="J53" s="13">
        <f t="shared" si="10"/>
        <v>108448</v>
      </c>
      <c r="K53" s="13">
        <f t="shared" si="11"/>
        <v>72298.67</v>
      </c>
      <c r="L53" s="5">
        <v>180746.67</v>
      </c>
      <c r="M53" s="5" t="s">
        <v>139</v>
      </c>
      <c r="N53" s="12" t="s">
        <v>104</v>
      </c>
    </row>
    <row r="54" spans="2:14" ht="45.75" thickBot="1">
      <c r="B54" s="4"/>
      <c r="C54" s="3" t="s">
        <v>66</v>
      </c>
      <c r="D54" s="4" t="s">
        <v>84</v>
      </c>
      <c r="E54" s="12">
        <v>76532.3748</v>
      </c>
      <c r="F54" s="13">
        <f t="shared" si="8"/>
        <v>0</v>
      </c>
      <c r="G54" s="13">
        <f t="shared" si="9"/>
        <v>0.73</v>
      </c>
      <c r="H54" s="13">
        <v>0.73</v>
      </c>
      <c r="I54" s="5">
        <v>0.91</v>
      </c>
      <c r="J54" s="13">
        <f t="shared" si="10"/>
        <v>41786.67</v>
      </c>
      <c r="K54" s="13">
        <f t="shared" si="11"/>
        <v>27857.79</v>
      </c>
      <c r="L54" s="5">
        <v>69644.46</v>
      </c>
      <c r="M54" s="5" t="s">
        <v>139</v>
      </c>
      <c r="N54" s="12" t="s">
        <v>105</v>
      </c>
    </row>
    <row r="55" spans="2:14" ht="75.75" thickBot="1">
      <c r="B55" s="4"/>
      <c r="C55" s="3" t="s">
        <v>31</v>
      </c>
      <c r="D55" s="4" t="s">
        <v>16</v>
      </c>
      <c r="E55" s="12">
        <v>2713.914</v>
      </c>
      <c r="F55" s="13">
        <f t="shared" si="8"/>
        <v>5</v>
      </c>
      <c r="G55" s="13">
        <f t="shared" si="9"/>
        <v>3.58</v>
      </c>
      <c r="H55" s="13">
        <v>8.58</v>
      </c>
      <c r="I55" s="5">
        <v>10.66</v>
      </c>
      <c r="J55" s="13">
        <f t="shared" si="10"/>
        <v>17358.19</v>
      </c>
      <c r="K55" s="13">
        <f t="shared" si="11"/>
        <v>11572.13</v>
      </c>
      <c r="L55" s="5">
        <v>28930.32</v>
      </c>
      <c r="M55" s="5" t="s">
        <v>139</v>
      </c>
      <c r="N55" s="12" t="s">
        <v>114</v>
      </c>
    </row>
    <row r="56" spans="2:14" ht="45.75" thickBot="1">
      <c r="B56" s="4"/>
      <c r="C56" s="3" t="s">
        <v>32</v>
      </c>
      <c r="D56" s="4" t="s">
        <v>16</v>
      </c>
      <c r="E56" s="12">
        <v>1550.808</v>
      </c>
      <c r="F56" s="13">
        <f t="shared" si="8"/>
        <v>79</v>
      </c>
      <c r="G56" s="13">
        <f t="shared" si="9"/>
        <v>53.89</v>
      </c>
      <c r="H56" s="13">
        <v>132.89</v>
      </c>
      <c r="I56" s="5">
        <v>165.08</v>
      </c>
      <c r="J56" s="13">
        <f t="shared" si="10"/>
        <v>153604.43</v>
      </c>
      <c r="K56" s="13">
        <f t="shared" si="11"/>
        <v>102402.95</v>
      </c>
      <c r="L56" s="5">
        <v>256007.38</v>
      </c>
      <c r="M56" s="5" t="s">
        <v>139</v>
      </c>
      <c r="N56" s="12" t="s">
        <v>117</v>
      </c>
    </row>
    <row r="57" spans="2:14" ht="45.75" thickBot="1">
      <c r="B57" s="4"/>
      <c r="C57" s="3" t="s">
        <v>65</v>
      </c>
      <c r="D57" s="4" t="s">
        <v>84</v>
      </c>
      <c r="E57" s="12">
        <v>69786.36</v>
      </c>
      <c r="F57" s="13">
        <f t="shared" si="8"/>
        <v>1</v>
      </c>
      <c r="G57" s="13">
        <f t="shared" si="9"/>
        <v>0.79</v>
      </c>
      <c r="H57" s="13">
        <v>1.79</v>
      </c>
      <c r="I57" s="5">
        <v>2.22</v>
      </c>
      <c r="J57" s="13">
        <f t="shared" si="10"/>
        <v>92955.43</v>
      </c>
      <c r="K57" s="13">
        <f t="shared" si="11"/>
        <v>61970.29</v>
      </c>
      <c r="L57" s="5">
        <v>154925.72</v>
      </c>
      <c r="M57" s="5" t="s">
        <v>139</v>
      </c>
      <c r="N57" s="12" t="s">
        <v>104</v>
      </c>
    </row>
    <row r="58" spans="2:14" ht="45.75" thickBot="1">
      <c r="B58" s="4"/>
      <c r="C58" s="3" t="s">
        <v>66</v>
      </c>
      <c r="D58" s="4" t="s">
        <v>84</v>
      </c>
      <c r="E58" s="12">
        <v>65599.1784</v>
      </c>
      <c r="F58" s="13">
        <f t="shared" si="8"/>
        <v>0</v>
      </c>
      <c r="G58" s="13">
        <f t="shared" si="9"/>
        <v>0.73</v>
      </c>
      <c r="H58" s="13">
        <v>0.73</v>
      </c>
      <c r="I58" s="5">
        <v>0.91</v>
      </c>
      <c r="J58" s="13">
        <f t="shared" si="10"/>
        <v>35817.15</v>
      </c>
      <c r="K58" s="13">
        <f t="shared" si="11"/>
        <v>23878.1</v>
      </c>
      <c r="L58" s="5">
        <v>59695.25</v>
      </c>
      <c r="M58" s="5" t="s">
        <v>139</v>
      </c>
      <c r="N58" s="12" t="s">
        <v>105</v>
      </c>
    </row>
    <row r="59" spans="2:14" ht="75.75" thickBot="1">
      <c r="B59" s="4"/>
      <c r="C59" s="3" t="s">
        <v>31</v>
      </c>
      <c r="D59" s="4" t="s">
        <v>16</v>
      </c>
      <c r="E59" s="12">
        <v>2326.212</v>
      </c>
      <c r="F59" s="13">
        <f t="shared" si="8"/>
        <v>5</v>
      </c>
      <c r="G59" s="13">
        <f t="shared" si="9"/>
        <v>3.58</v>
      </c>
      <c r="H59" s="13">
        <v>8.58</v>
      </c>
      <c r="I59" s="5">
        <v>10.66</v>
      </c>
      <c r="J59" s="13">
        <f t="shared" si="10"/>
        <v>14878.45</v>
      </c>
      <c r="K59" s="13">
        <f t="shared" si="11"/>
        <v>9918.97</v>
      </c>
      <c r="L59" s="5">
        <v>24797.42</v>
      </c>
      <c r="M59" s="5" t="s">
        <v>139</v>
      </c>
      <c r="N59" s="12" t="s">
        <v>114</v>
      </c>
    </row>
    <row r="60" spans="2:14" ht="19.5" thickBot="1">
      <c r="B60" s="30"/>
      <c r="C60" s="30" t="s">
        <v>45</v>
      </c>
      <c r="D60" s="30"/>
      <c r="E60" s="30"/>
      <c r="F60" s="30"/>
      <c r="G60" s="30"/>
      <c r="H60" s="30"/>
      <c r="I60" s="30"/>
      <c r="J60" s="37">
        <f>SUM(J61:J68)</f>
        <v>1104297.18</v>
      </c>
      <c r="K60" s="37">
        <f>SUM(K61:K68)</f>
        <v>736198.19</v>
      </c>
      <c r="L60" s="37">
        <v>1840495.37</v>
      </c>
      <c r="M60" s="37"/>
      <c r="N60" s="30"/>
    </row>
    <row r="61" spans="2:14" ht="15.75" thickBot="1">
      <c r="B61" s="4"/>
      <c r="C61" s="3" t="s">
        <v>46</v>
      </c>
      <c r="D61" s="4" t="s">
        <v>16</v>
      </c>
      <c r="E61" s="12">
        <v>207.9753</v>
      </c>
      <c r="F61" s="13">
        <f aca="true" t="shared" si="12" ref="F61:F68">ROUNDDOWN(H61*0.6,0)</f>
        <v>31</v>
      </c>
      <c r="G61" s="13">
        <f aca="true" t="shared" si="13" ref="G61:G68">H61-F61</f>
        <v>21.34</v>
      </c>
      <c r="H61" s="13">
        <v>52.34</v>
      </c>
      <c r="I61" s="5">
        <v>65.02</v>
      </c>
      <c r="J61" s="13">
        <f aca="true" t="shared" si="14" ref="J61:J68">ROUNDDOWN(E61*I61*0.6,2)</f>
        <v>8113.53</v>
      </c>
      <c r="K61" s="13">
        <f aca="true" t="shared" si="15" ref="K61:K68">L61-J61</f>
        <v>5409.02</v>
      </c>
      <c r="L61" s="5">
        <v>13522.55</v>
      </c>
      <c r="M61" s="5" t="s">
        <v>141</v>
      </c>
      <c r="N61" s="12" t="s">
        <v>118</v>
      </c>
    </row>
    <row r="62" spans="2:14" ht="45.75" thickBot="1">
      <c r="B62" s="4"/>
      <c r="C62" s="3" t="s">
        <v>60</v>
      </c>
      <c r="D62" s="4" t="s">
        <v>84</v>
      </c>
      <c r="E62" s="12">
        <v>1351.83945</v>
      </c>
      <c r="F62" s="13">
        <f t="shared" si="12"/>
        <v>1</v>
      </c>
      <c r="G62" s="13">
        <f t="shared" si="13"/>
        <v>1.79</v>
      </c>
      <c r="H62" s="13">
        <v>2.79</v>
      </c>
      <c r="I62" s="5">
        <v>3.47</v>
      </c>
      <c r="J62" s="13">
        <f t="shared" si="14"/>
        <v>2814.52</v>
      </c>
      <c r="K62" s="13">
        <f t="shared" si="15"/>
        <v>1876.36</v>
      </c>
      <c r="L62" s="5">
        <v>4690.88</v>
      </c>
      <c r="M62" s="5" t="s">
        <v>139</v>
      </c>
      <c r="N62" s="12" t="s">
        <v>99</v>
      </c>
    </row>
    <row r="63" spans="2:14" ht="30.75" thickBot="1">
      <c r="B63" s="4"/>
      <c r="C63" s="3" t="s">
        <v>74</v>
      </c>
      <c r="D63" s="4" t="s">
        <v>89</v>
      </c>
      <c r="E63" s="12">
        <v>6557.9545</v>
      </c>
      <c r="F63" s="13">
        <f t="shared" si="12"/>
        <v>5</v>
      </c>
      <c r="G63" s="13">
        <f t="shared" si="13"/>
        <v>3.56</v>
      </c>
      <c r="H63" s="13">
        <v>8.56</v>
      </c>
      <c r="I63" s="5">
        <v>10.63</v>
      </c>
      <c r="J63" s="13">
        <f t="shared" si="14"/>
        <v>41826.63</v>
      </c>
      <c r="K63" s="13">
        <f t="shared" si="15"/>
        <v>27884.43</v>
      </c>
      <c r="L63" s="5">
        <v>69711.06</v>
      </c>
      <c r="M63" s="5" t="s">
        <v>138</v>
      </c>
      <c r="N63" s="12" t="s">
        <v>119</v>
      </c>
    </row>
    <row r="64" spans="2:14" ht="30.75" thickBot="1">
      <c r="B64" s="4"/>
      <c r="C64" s="3" t="s">
        <v>75</v>
      </c>
      <c r="D64" s="4" t="s">
        <v>15</v>
      </c>
      <c r="E64" s="12">
        <v>13143.839</v>
      </c>
      <c r="F64" s="13">
        <f t="shared" si="12"/>
        <v>1</v>
      </c>
      <c r="G64" s="13">
        <f t="shared" si="13"/>
        <v>1.58</v>
      </c>
      <c r="H64" s="13">
        <v>2.58</v>
      </c>
      <c r="I64" s="5">
        <v>3.2</v>
      </c>
      <c r="J64" s="13">
        <f t="shared" si="14"/>
        <v>25236.17</v>
      </c>
      <c r="K64" s="13">
        <f t="shared" si="15"/>
        <v>16824.11</v>
      </c>
      <c r="L64" s="5">
        <v>42060.28</v>
      </c>
      <c r="M64" s="5" t="s">
        <v>138</v>
      </c>
      <c r="N64" s="12" t="s">
        <v>120</v>
      </c>
    </row>
    <row r="65" spans="2:14" ht="45.75" thickBot="1">
      <c r="B65" s="4"/>
      <c r="C65" s="3" t="s">
        <v>76</v>
      </c>
      <c r="D65" s="4" t="s">
        <v>16</v>
      </c>
      <c r="E65" s="12">
        <v>980.1085875</v>
      </c>
      <c r="F65" s="13">
        <f t="shared" si="12"/>
        <v>775</v>
      </c>
      <c r="G65" s="13">
        <f t="shared" si="13"/>
        <v>516.84</v>
      </c>
      <c r="H65" s="13">
        <v>1291.84</v>
      </c>
      <c r="I65" s="5">
        <v>1604.72</v>
      </c>
      <c r="J65" s="13">
        <f t="shared" si="14"/>
        <v>943679.91</v>
      </c>
      <c r="K65" s="13">
        <f t="shared" si="15"/>
        <v>629119.94</v>
      </c>
      <c r="L65" s="5">
        <v>1572799.85</v>
      </c>
      <c r="M65" s="5" t="s">
        <v>138</v>
      </c>
      <c r="N65" s="12" t="s">
        <v>121</v>
      </c>
    </row>
    <row r="66" spans="2:14" ht="45.75" thickBot="1">
      <c r="B66" s="4"/>
      <c r="C66" s="3" t="s">
        <v>77</v>
      </c>
      <c r="D66" s="4" t="s">
        <v>84</v>
      </c>
      <c r="E66" s="12">
        <v>35283.90915</v>
      </c>
      <c r="F66" s="13">
        <f t="shared" si="12"/>
        <v>1</v>
      </c>
      <c r="G66" s="13">
        <f t="shared" si="13"/>
        <v>1.07</v>
      </c>
      <c r="H66" s="13">
        <v>2.07</v>
      </c>
      <c r="I66" s="5">
        <v>2.57</v>
      </c>
      <c r="J66" s="13">
        <f t="shared" si="14"/>
        <v>54407.78</v>
      </c>
      <c r="K66" s="13">
        <f t="shared" si="15"/>
        <v>36271.87</v>
      </c>
      <c r="L66" s="5">
        <v>90679.65</v>
      </c>
      <c r="M66" s="5" t="s">
        <v>139</v>
      </c>
      <c r="N66" s="12" t="s">
        <v>122</v>
      </c>
    </row>
    <row r="67" spans="2:14" ht="45.75" thickBot="1">
      <c r="B67" s="4"/>
      <c r="C67" s="3" t="s">
        <v>78</v>
      </c>
      <c r="D67" s="4" t="s">
        <v>84</v>
      </c>
      <c r="E67" s="12">
        <v>33166.874601</v>
      </c>
      <c r="F67" s="13">
        <f t="shared" si="12"/>
        <v>0</v>
      </c>
      <c r="G67" s="13">
        <f t="shared" si="13"/>
        <v>0.84</v>
      </c>
      <c r="H67" s="13">
        <v>0.84</v>
      </c>
      <c r="I67" s="5">
        <v>1.04</v>
      </c>
      <c r="J67" s="13">
        <f t="shared" si="14"/>
        <v>20696.12</v>
      </c>
      <c r="K67" s="13">
        <f t="shared" si="15"/>
        <v>13797.43</v>
      </c>
      <c r="L67" s="5">
        <v>34493.55</v>
      </c>
      <c r="M67" s="5" t="s">
        <v>139</v>
      </c>
      <c r="N67" s="12" t="s">
        <v>123</v>
      </c>
    </row>
    <row r="68" spans="2:14" ht="75.75" thickBot="1">
      <c r="B68" s="4"/>
      <c r="C68" s="3" t="s">
        <v>31</v>
      </c>
      <c r="D68" s="4" t="s">
        <v>16</v>
      </c>
      <c r="E68" s="12">
        <v>1176.130305</v>
      </c>
      <c r="F68" s="13">
        <f t="shared" si="12"/>
        <v>5</v>
      </c>
      <c r="G68" s="13">
        <f t="shared" si="13"/>
        <v>3.58</v>
      </c>
      <c r="H68" s="13">
        <v>8.58</v>
      </c>
      <c r="I68" s="5">
        <v>10.66</v>
      </c>
      <c r="J68" s="13">
        <f t="shared" si="14"/>
        <v>7522.52</v>
      </c>
      <c r="K68" s="13">
        <f t="shared" si="15"/>
        <v>5015.03</v>
      </c>
      <c r="L68" s="5">
        <v>12537.55</v>
      </c>
      <c r="M68" s="5" t="s">
        <v>139</v>
      </c>
      <c r="N68" s="12" t="s">
        <v>114</v>
      </c>
    </row>
    <row r="69" spans="2:14" ht="19.5" thickBot="1">
      <c r="B69" s="30"/>
      <c r="C69" s="29" t="s">
        <v>47</v>
      </c>
      <c r="D69" s="30"/>
      <c r="E69" s="30"/>
      <c r="F69" s="30"/>
      <c r="G69" s="30"/>
      <c r="H69" s="30"/>
      <c r="I69" s="30"/>
      <c r="J69" s="37">
        <f>SUM(J70:J77)</f>
        <v>43583.19</v>
      </c>
      <c r="K69" s="37">
        <f>SUM(K70:K77)</f>
        <v>29055.49</v>
      </c>
      <c r="L69" s="37">
        <v>72638.68</v>
      </c>
      <c r="M69" s="37"/>
      <c r="N69" s="30"/>
    </row>
    <row r="70" spans="2:14" ht="15.75" thickBot="1">
      <c r="B70" s="4"/>
      <c r="C70" s="3" t="s">
        <v>48</v>
      </c>
      <c r="D70" s="4" t="s">
        <v>14</v>
      </c>
      <c r="E70" s="12">
        <v>440</v>
      </c>
      <c r="F70" s="13">
        <f aca="true" t="shared" si="16" ref="F70:F77">ROUNDDOWN(H70*0.6,0)</f>
        <v>2</v>
      </c>
      <c r="G70" s="13">
        <f aca="true" t="shared" si="17" ref="G70:G77">H70-F70</f>
        <v>2.99</v>
      </c>
      <c r="H70" s="13">
        <v>4.99</v>
      </c>
      <c r="I70" s="5">
        <v>6.2</v>
      </c>
      <c r="J70" s="13">
        <f aca="true" t="shared" si="18" ref="J70:J77">ROUNDDOWN(E70*I70*0.6,2)</f>
        <v>1636.8</v>
      </c>
      <c r="K70" s="13">
        <f aca="true" t="shared" si="19" ref="K70:K77">L70-J70</f>
        <v>1091.2</v>
      </c>
      <c r="L70" s="5">
        <v>2728</v>
      </c>
      <c r="M70" s="5" t="s">
        <v>139</v>
      </c>
      <c r="N70" s="12" t="s">
        <v>124</v>
      </c>
    </row>
    <row r="71" spans="2:14" ht="15.75" thickBot="1">
      <c r="B71" s="4"/>
      <c r="C71" s="3" t="s">
        <v>49</v>
      </c>
      <c r="D71" s="4" t="s">
        <v>14</v>
      </c>
      <c r="E71" s="12">
        <v>609.23</v>
      </c>
      <c r="F71" s="13">
        <f t="shared" si="16"/>
        <v>2</v>
      </c>
      <c r="G71" s="13">
        <f t="shared" si="17"/>
        <v>2.99</v>
      </c>
      <c r="H71" s="13">
        <v>4.99</v>
      </c>
      <c r="I71" s="5">
        <v>6.2</v>
      </c>
      <c r="J71" s="13">
        <f t="shared" si="18"/>
        <v>2266.33</v>
      </c>
      <c r="K71" s="13">
        <f t="shared" si="19"/>
        <v>1510.9</v>
      </c>
      <c r="L71" s="5">
        <v>3777.23</v>
      </c>
      <c r="M71" s="5" t="s">
        <v>139</v>
      </c>
      <c r="N71" s="12" t="s">
        <v>124</v>
      </c>
    </row>
    <row r="72" spans="2:14" ht="15.75" thickBot="1">
      <c r="B72" s="4"/>
      <c r="C72" s="3" t="s">
        <v>50</v>
      </c>
      <c r="D72" s="4" t="s">
        <v>14</v>
      </c>
      <c r="E72" s="12">
        <v>2100.07</v>
      </c>
      <c r="F72" s="13">
        <f t="shared" si="16"/>
        <v>2</v>
      </c>
      <c r="G72" s="13">
        <f t="shared" si="17"/>
        <v>2.99</v>
      </c>
      <c r="H72" s="13">
        <v>4.99</v>
      </c>
      <c r="I72" s="5">
        <v>6.2</v>
      </c>
      <c r="J72" s="13">
        <f t="shared" si="18"/>
        <v>7812.26</v>
      </c>
      <c r="K72" s="13">
        <f t="shared" si="19"/>
        <v>5208.17</v>
      </c>
      <c r="L72" s="5">
        <v>13020.43</v>
      </c>
      <c r="M72" s="5" t="s">
        <v>139</v>
      </c>
      <c r="N72" s="12" t="s">
        <v>124</v>
      </c>
    </row>
    <row r="73" spans="2:14" ht="45.75" thickBot="1">
      <c r="B73" s="4"/>
      <c r="C73" s="3" t="s">
        <v>79</v>
      </c>
      <c r="D73" s="4" t="s">
        <v>82</v>
      </c>
      <c r="E73" s="12">
        <v>6</v>
      </c>
      <c r="F73" s="13">
        <f t="shared" si="16"/>
        <v>416</v>
      </c>
      <c r="G73" s="13">
        <f t="shared" si="17"/>
        <v>278.81</v>
      </c>
      <c r="H73" s="13">
        <v>694.81</v>
      </c>
      <c r="I73" s="5">
        <v>863.09</v>
      </c>
      <c r="J73" s="13">
        <f t="shared" si="18"/>
        <v>3107.12</v>
      </c>
      <c r="K73" s="13">
        <f t="shared" si="19"/>
        <v>2071.42</v>
      </c>
      <c r="L73" s="5">
        <v>5178.54</v>
      </c>
      <c r="M73" s="5" t="s">
        <v>138</v>
      </c>
      <c r="N73" s="12" t="s">
        <v>125</v>
      </c>
    </row>
    <row r="74" spans="2:14" ht="45.75" thickBot="1">
      <c r="B74" s="4"/>
      <c r="C74" s="3" t="s">
        <v>80</v>
      </c>
      <c r="D74" s="4" t="s">
        <v>82</v>
      </c>
      <c r="E74" s="12">
        <v>5</v>
      </c>
      <c r="F74" s="13">
        <f t="shared" si="16"/>
        <v>312</v>
      </c>
      <c r="G74" s="13">
        <f t="shared" si="17"/>
        <v>209.56</v>
      </c>
      <c r="H74" s="13">
        <v>521.56</v>
      </c>
      <c r="I74" s="5">
        <v>647.88</v>
      </c>
      <c r="J74" s="13">
        <f t="shared" si="18"/>
        <v>1943.64</v>
      </c>
      <c r="K74" s="13">
        <f t="shared" si="19"/>
        <v>1295.76</v>
      </c>
      <c r="L74" s="5">
        <v>3239.4</v>
      </c>
      <c r="M74" s="5" t="s">
        <v>138</v>
      </c>
      <c r="N74" s="12" t="s">
        <v>126</v>
      </c>
    </row>
    <row r="75" spans="2:14" ht="45.75" thickBot="1">
      <c r="B75" s="4"/>
      <c r="C75" s="3" t="s">
        <v>81</v>
      </c>
      <c r="D75" s="4" t="s">
        <v>82</v>
      </c>
      <c r="E75" s="12">
        <v>40</v>
      </c>
      <c r="F75" s="13">
        <f t="shared" si="16"/>
        <v>333</v>
      </c>
      <c r="G75" s="13">
        <f t="shared" si="17"/>
        <v>223.21</v>
      </c>
      <c r="H75" s="13">
        <v>556.21</v>
      </c>
      <c r="I75" s="5">
        <v>690.92</v>
      </c>
      <c r="J75" s="13">
        <f t="shared" si="18"/>
        <v>16582.08</v>
      </c>
      <c r="K75" s="13">
        <f t="shared" si="19"/>
        <v>11054.72</v>
      </c>
      <c r="L75" s="5">
        <v>27636.8</v>
      </c>
      <c r="M75" s="5" t="s">
        <v>138</v>
      </c>
      <c r="N75" s="12" t="s">
        <v>127</v>
      </c>
    </row>
    <row r="76" spans="2:14" ht="45.75" thickBot="1">
      <c r="B76" s="4"/>
      <c r="C76" s="3" t="s">
        <v>51</v>
      </c>
      <c r="D76" s="4" t="s">
        <v>82</v>
      </c>
      <c r="E76" s="12">
        <v>265</v>
      </c>
      <c r="F76" s="13">
        <f t="shared" si="16"/>
        <v>20</v>
      </c>
      <c r="G76" s="13">
        <f t="shared" si="17"/>
        <v>14.5</v>
      </c>
      <c r="H76" s="13">
        <v>34.5</v>
      </c>
      <c r="I76" s="5">
        <v>42.86</v>
      </c>
      <c r="J76" s="13">
        <f t="shared" si="18"/>
        <v>6814.74</v>
      </c>
      <c r="K76" s="13">
        <f t="shared" si="19"/>
        <v>4543.16</v>
      </c>
      <c r="L76" s="5">
        <v>11357.9</v>
      </c>
      <c r="M76" s="5" t="s">
        <v>141</v>
      </c>
      <c r="N76" s="12" t="s">
        <v>128</v>
      </c>
    </row>
    <row r="77" spans="2:14" ht="45.75" thickBot="1">
      <c r="B77" s="4"/>
      <c r="C77" s="3" t="s">
        <v>52</v>
      </c>
      <c r="D77" s="4" t="s">
        <v>82</v>
      </c>
      <c r="E77" s="12">
        <v>133</v>
      </c>
      <c r="F77" s="13">
        <f t="shared" si="16"/>
        <v>20</v>
      </c>
      <c r="G77" s="13">
        <f t="shared" si="17"/>
        <v>14.5</v>
      </c>
      <c r="H77" s="13">
        <v>34.5</v>
      </c>
      <c r="I77" s="5">
        <v>42.86</v>
      </c>
      <c r="J77" s="13">
        <f t="shared" si="18"/>
        <v>3420.22</v>
      </c>
      <c r="K77" s="13">
        <f t="shared" si="19"/>
        <v>2280.16</v>
      </c>
      <c r="L77" s="5">
        <v>5700.38</v>
      </c>
      <c r="M77" s="5" t="s">
        <v>141</v>
      </c>
      <c r="N77" s="12" t="s">
        <v>128</v>
      </c>
    </row>
    <row r="78" spans="2:14" ht="15" customHeight="1">
      <c r="B78" s="58" t="s">
        <v>7</v>
      </c>
      <c r="C78" s="59"/>
      <c r="D78" s="45">
        <f>J12+J14+J16+J18+J20+J22+J25+J27+J42+J51+J60+J69</f>
        <v>2630853.42</v>
      </c>
      <c r="E78" s="46"/>
      <c r="F78" s="39"/>
      <c r="G78" s="40"/>
      <c r="H78" s="39"/>
      <c r="I78" s="40"/>
      <c r="J78" s="47"/>
      <c r="K78" s="6"/>
      <c r="L78" s="6"/>
      <c r="M78" s="6"/>
      <c r="N78" s="1"/>
    </row>
    <row r="79" spans="2:14" ht="15" customHeight="1">
      <c r="B79" s="43" t="s">
        <v>8</v>
      </c>
      <c r="C79" s="44"/>
      <c r="D79" s="56">
        <f>K12+K14+K16+K18+K20+K22+K25+K27+K42+K51+K60+K69</f>
        <v>1753902.62</v>
      </c>
      <c r="E79" s="57"/>
      <c r="F79" s="14"/>
      <c r="G79" s="14"/>
      <c r="H79" s="14"/>
      <c r="I79" s="14"/>
      <c r="J79" s="6"/>
      <c r="K79" s="6"/>
      <c r="L79" s="6"/>
      <c r="M79" s="6"/>
      <c r="N79" s="1"/>
    </row>
    <row r="80" spans="2:14" ht="18" customHeight="1">
      <c r="B80" s="54" t="s">
        <v>6</v>
      </c>
      <c r="C80" s="55"/>
      <c r="D80" s="52">
        <f>D78+D79</f>
        <v>4384756.04</v>
      </c>
      <c r="E80" s="53"/>
      <c r="F80" s="14"/>
      <c r="G80" s="14"/>
      <c r="H80" s="14"/>
      <c r="I80" s="14"/>
      <c r="J80" s="6"/>
      <c r="K80" s="6"/>
      <c r="L80" s="6"/>
      <c r="M80" s="6"/>
      <c r="N80" s="1"/>
    </row>
    <row r="81" spans="2:14" ht="36.75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</row>
    <row r="82" spans="2:16" ht="15">
      <c r="B82" s="18"/>
      <c r="C82" s="15"/>
      <c r="D82" s="15"/>
      <c r="E82" s="15"/>
      <c r="F82" s="14"/>
      <c r="G82" s="14"/>
      <c r="H82" s="14"/>
      <c r="I82" s="14"/>
      <c r="J82" s="6"/>
      <c r="K82" s="6"/>
      <c r="L82" s="6"/>
      <c r="M82" s="6"/>
      <c r="O82" s="9"/>
      <c r="P82" s="21"/>
    </row>
    <row r="83" spans="2:16" ht="15.75">
      <c r="B83" s="18"/>
      <c r="C83" s="26"/>
      <c r="D83" s="15"/>
      <c r="E83" s="15"/>
      <c r="F83" s="14"/>
      <c r="G83" s="14"/>
      <c r="H83" s="14"/>
      <c r="I83" s="14"/>
      <c r="J83" s="6"/>
      <c r="K83" s="6"/>
      <c r="L83" s="10" t="s">
        <v>133</v>
      </c>
      <c r="M83" s="10"/>
      <c r="O83" s="9"/>
      <c r="P83" s="21"/>
    </row>
    <row r="84" spans="2:16" ht="15">
      <c r="B84" s="18"/>
      <c r="C84" s="15"/>
      <c r="D84" s="8"/>
      <c r="E84" s="1"/>
      <c r="F84" s="1"/>
      <c r="G84" s="1"/>
      <c r="H84" s="14"/>
      <c r="I84" s="14"/>
      <c r="J84" s="6"/>
      <c r="K84" s="6"/>
      <c r="L84" s="6"/>
      <c r="M84" s="6"/>
      <c r="O84" s="9"/>
      <c r="P84" s="22"/>
    </row>
    <row r="85" spans="2:16" ht="15">
      <c r="B85" s="18"/>
      <c r="C85" s="15"/>
      <c r="D85" s="8"/>
      <c r="E85" s="1"/>
      <c r="F85" s="1"/>
      <c r="H85" s="14"/>
      <c r="I85" s="14"/>
      <c r="J85" s="6"/>
      <c r="K85" s="6"/>
      <c r="L85" s="6"/>
      <c r="M85" s="6"/>
      <c r="O85" s="11"/>
      <c r="P85" s="23"/>
    </row>
    <row r="86" spans="2:16" ht="15">
      <c r="B86" s="18"/>
      <c r="C86" s="15"/>
      <c r="D86" s="8"/>
      <c r="E86" s="1"/>
      <c r="F86" s="1"/>
      <c r="G86" s="9"/>
      <c r="H86" s="14"/>
      <c r="I86" s="14"/>
      <c r="J86" s="6"/>
      <c r="K86" s="6"/>
      <c r="O86" s="11"/>
      <c r="P86" s="23"/>
    </row>
    <row r="87" spans="2:16" ht="15">
      <c r="B87" s="27" t="s">
        <v>20</v>
      </c>
      <c r="C87" s="1"/>
      <c r="D87" s="49"/>
      <c r="E87" s="49"/>
      <c r="F87" s="1"/>
      <c r="G87" s="9"/>
      <c r="H87" s="14"/>
      <c r="I87" s="14"/>
      <c r="J87" s="6"/>
      <c r="K87" s="6"/>
      <c r="L87" s="6"/>
      <c r="M87" s="6"/>
      <c r="O87" s="11"/>
      <c r="P87" s="23"/>
    </row>
    <row r="88" spans="2:16" ht="15">
      <c r="B88" s="24" t="s">
        <v>21</v>
      </c>
      <c r="C88" s="1"/>
      <c r="D88" s="50">
        <v>0.2421</v>
      </c>
      <c r="E88" s="50"/>
      <c r="H88" s="14"/>
      <c r="I88" s="14"/>
      <c r="J88" s="6"/>
      <c r="K88" s="6"/>
      <c r="L88" s="28" t="s">
        <v>23</v>
      </c>
      <c r="M88" s="28"/>
      <c r="O88" s="11"/>
      <c r="P88" s="23"/>
    </row>
    <row r="89" spans="2:16" ht="15">
      <c r="B89" s="1" t="s">
        <v>22</v>
      </c>
      <c r="D89" s="48" t="s">
        <v>134</v>
      </c>
      <c r="E89" s="48"/>
      <c r="H89" s="14"/>
      <c r="I89" s="14"/>
      <c r="J89" s="6"/>
      <c r="L89" s="28" t="s">
        <v>24</v>
      </c>
      <c r="M89" s="28"/>
      <c r="O89" s="11"/>
      <c r="P89" s="23"/>
    </row>
    <row r="90" spans="2:14" ht="15">
      <c r="B90" s="1" t="s">
        <v>135</v>
      </c>
      <c r="C90" s="1"/>
      <c r="E90" s="1"/>
      <c r="H90" s="14"/>
      <c r="I90" s="14"/>
      <c r="J90" s="6"/>
      <c r="L90" s="6"/>
      <c r="M90" s="6"/>
      <c r="N90" s="1"/>
    </row>
    <row r="91" spans="2:14" ht="15">
      <c r="B91" s="18"/>
      <c r="C91" s="15"/>
      <c r="H91" s="14"/>
      <c r="I91" s="14"/>
      <c r="J91" s="6"/>
      <c r="K91" s="6"/>
      <c r="L91" s="6"/>
      <c r="M91" s="6"/>
      <c r="N91" s="1"/>
    </row>
    <row r="92" spans="2:14" ht="15">
      <c r="B92" s="18"/>
      <c r="C92" s="15"/>
      <c r="D92" s="15"/>
      <c r="E92" s="15"/>
      <c r="F92" s="14"/>
      <c r="G92" s="14"/>
      <c r="H92" s="14"/>
      <c r="I92" s="14"/>
      <c r="J92" s="6"/>
      <c r="K92" s="6"/>
      <c r="L92" s="6"/>
      <c r="M92" s="6"/>
      <c r="N92" s="1"/>
    </row>
    <row r="93" spans="2:14" ht="15">
      <c r="B93" s="18"/>
      <c r="C93" s="15"/>
      <c r="D93" s="15"/>
      <c r="E93" s="15"/>
      <c r="F93" s="14"/>
      <c r="G93" s="14"/>
      <c r="H93" s="14"/>
      <c r="I93" s="14"/>
      <c r="J93" s="6"/>
      <c r="K93" s="6"/>
      <c r="L93" s="6"/>
      <c r="M93" s="6"/>
      <c r="N93" s="1"/>
    </row>
    <row r="94" spans="2:14" ht="15">
      <c r="B94" s="18"/>
      <c r="C94" s="15"/>
      <c r="D94" s="15"/>
      <c r="E94" s="15"/>
      <c r="F94" s="14"/>
      <c r="G94" s="14"/>
      <c r="H94" s="14"/>
      <c r="I94" s="14"/>
      <c r="J94" s="6"/>
      <c r="K94" s="6"/>
      <c r="L94" s="6"/>
      <c r="M94" s="6"/>
      <c r="N94" s="1"/>
    </row>
    <row r="95" spans="2:14" ht="15">
      <c r="B95" s="18"/>
      <c r="C95" s="15"/>
      <c r="D95" s="15"/>
      <c r="E95" s="15"/>
      <c r="F95" s="14"/>
      <c r="G95" s="14"/>
      <c r="H95" s="14"/>
      <c r="I95" s="14"/>
      <c r="J95" s="6"/>
      <c r="K95" s="6"/>
      <c r="L95" s="6"/>
      <c r="M95" s="6"/>
      <c r="N95" s="1"/>
    </row>
    <row r="96" spans="2:14" ht="15">
      <c r="B96" s="18"/>
      <c r="C96" s="15"/>
      <c r="D96" s="15"/>
      <c r="E96" s="15"/>
      <c r="F96" s="14"/>
      <c r="G96" s="14"/>
      <c r="H96" s="14"/>
      <c r="I96" s="14"/>
      <c r="J96" s="6"/>
      <c r="K96" s="6"/>
      <c r="L96" s="6"/>
      <c r="M96" s="6"/>
      <c r="N96" s="1"/>
    </row>
    <row r="97" spans="2:14" ht="15">
      <c r="B97" s="18"/>
      <c r="C97" s="15"/>
      <c r="D97" s="15"/>
      <c r="E97" s="15"/>
      <c r="F97" s="14"/>
      <c r="G97" s="14"/>
      <c r="H97" s="14"/>
      <c r="I97" s="14"/>
      <c r="J97" s="6"/>
      <c r="K97" s="6"/>
      <c r="L97" s="6"/>
      <c r="M97" s="6"/>
      <c r="N97" s="1"/>
    </row>
    <row r="98" spans="2:14" ht="15">
      <c r="B98" s="18"/>
      <c r="C98" s="15"/>
      <c r="D98" s="15"/>
      <c r="E98" s="15"/>
      <c r="F98" s="14"/>
      <c r="G98" s="14"/>
      <c r="H98" s="14"/>
      <c r="I98" s="14"/>
      <c r="J98" s="6"/>
      <c r="K98" s="6"/>
      <c r="L98" s="6"/>
      <c r="M98" s="6"/>
      <c r="N98" s="1"/>
    </row>
    <row r="99" spans="2:14" ht="15">
      <c r="B99" s="18"/>
      <c r="C99" s="15"/>
      <c r="D99" s="15"/>
      <c r="E99" s="15"/>
      <c r="F99" s="14"/>
      <c r="G99" s="14"/>
      <c r="H99" s="14"/>
      <c r="I99" s="14"/>
      <c r="J99" s="6"/>
      <c r="K99" s="6"/>
      <c r="L99" s="6"/>
      <c r="M99" s="6"/>
      <c r="N99" s="1"/>
    </row>
    <row r="100" spans="2:14" ht="15">
      <c r="B100" s="18"/>
      <c r="C100" s="15"/>
      <c r="D100" s="15"/>
      <c r="E100" s="15"/>
      <c r="F100" s="14"/>
      <c r="G100" s="14"/>
      <c r="H100" s="14"/>
      <c r="I100" s="14"/>
      <c r="J100" s="6"/>
      <c r="K100" s="6"/>
      <c r="L100" s="6"/>
      <c r="M100" s="6"/>
      <c r="N100" s="1"/>
    </row>
    <row r="101" spans="2:14" ht="15">
      <c r="B101" s="18"/>
      <c r="C101" s="15"/>
      <c r="D101" s="15"/>
      <c r="E101" s="15"/>
      <c r="F101" s="14"/>
      <c r="G101" s="14"/>
      <c r="H101" s="14"/>
      <c r="I101" s="14"/>
      <c r="J101" s="6"/>
      <c r="K101" s="6"/>
      <c r="L101" s="6"/>
      <c r="M101" s="6"/>
      <c r="N101" s="1"/>
    </row>
    <row r="102" spans="2:14" ht="15">
      <c r="B102" s="18"/>
      <c r="C102" s="15"/>
      <c r="D102" s="15"/>
      <c r="E102" s="15"/>
      <c r="F102" s="14"/>
      <c r="G102" s="14"/>
      <c r="H102" s="14"/>
      <c r="I102" s="14"/>
      <c r="J102" s="6"/>
      <c r="K102" s="6"/>
      <c r="L102" s="6"/>
      <c r="M102" s="6"/>
      <c r="N102" s="1"/>
    </row>
    <row r="103" spans="2:14" ht="15">
      <c r="B103" s="18"/>
      <c r="C103" s="15"/>
      <c r="D103" s="15"/>
      <c r="E103" s="15"/>
      <c r="F103" s="14"/>
      <c r="G103" s="14"/>
      <c r="H103" s="14"/>
      <c r="I103" s="14"/>
      <c r="J103" s="6"/>
      <c r="K103" s="6"/>
      <c r="L103" s="6"/>
      <c r="M103" s="6"/>
      <c r="N103" s="1"/>
    </row>
    <row r="104" spans="2:14" ht="15">
      <c r="B104" s="18"/>
      <c r="C104" s="15"/>
      <c r="D104" s="15"/>
      <c r="E104" s="15"/>
      <c r="F104" s="14"/>
      <c r="G104" s="14"/>
      <c r="H104" s="14"/>
      <c r="I104" s="14"/>
      <c r="J104" s="6"/>
      <c r="K104" s="6"/>
      <c r="L104" s="6"/>
      <c r="M104" s="6"/>
      <c r="N104" s="1"/>
    </row>
    <row r="105" spans="2:14" ht="15">
      <c r="B105" s="18"/>
      <c r="C105" s="15"/>
      <c r="D105" s="15"/>
      <c r="E105" s="15"/>
      <c r="F105" s="14"/>
      <c r="G105" s="14"/>
      <c r="H105" s="14"/>
      <c r="I105" s="14"/>
      <c r="J105" s="6"/>
      <c r="K105" s="6"/>
      <c r="L105" s="6"/>
      <c r="M105" s="6"/>
      <c r="N105" s="1"/>
    </row>
    <row r="106" spans="2:14" ht="15">
      <c r="B106" s="18"/>
      <c r="C106" s="15"/>
      <c r="D106" s="15"/>
      <c r="E106" s="15"/>
      <c r="F106" s="14"/>
      <c r="G106" s="14"/>
      <c r="H106" s="14"/>
      <c r="I106" s="14"/>
      <c r="J106" s="6"/>
      <c r="K106" s="6"/>
      <c r="L106" s="6"/>
      <c r="M106" s="6"/>
      <c r="N106" s="1"/>
    </row>
    <row r="107" spans="2:14" ht="15">
      <c r="B107" s="18"/>
      <c r="C107" s="15"/>
      <c r="D107" s="15"/>
      <c r="E107" s="15"/>
      <c r="F107" s="14"/>
      <c r="G107" s="14"/>
      <c r="H107" s="14"/>
      <c r="I107" s="14"/>
      <c r="J107" s="6"/>
      <c r="K107" s="6"/>
      <c r="L107" s="6"/>
      <c r="M107" s="6"/>
      <c r="N107" s="1"/>
    </row>
    <row r="108" spans="2:14" ht="15">
      <c r="B108" s="18"/>
      <c r="C108" s="15"/>
      <c r="D108" s="15"/>
      <c r="E108" s="15"/>
      <c r="F108" s="14"/>
      <c r="G108" s="14"/>
      <c r="H108" s="14"/>
      <c r="I108" s="14"/>
      <c r="J108" s="6"/>
      <c r="K108" s="6"/>
      <c r="L108" s="6"/>
      <c r="M108" s="6"/>
      <c r="N108" s="1"/>
    </row>
    <row r="109" spans="2:14" ht="15">
      <c r="B109" s="18"/>
      <c r="C109" s="15"/>
      <c r="D109" s="15"/>
      <c r="E109" s="15"/>
      <c r="F109" s="14"/>
      <c r="G109" s="14"/>
      <c r="H109" s="14"/>
      <c r="I109" s="14"/>
      <c r="J109" s="6"/>
      <c r="K109" s="6"/>
      <c r="L109" s="6"/>
      <c r="M109" s="6"/>
      <c r="N109" s="1"/>
    </row>
    <row r="110" spans="2:14" ht="15">
      <c r="B110" s="18"/>
      <c r="C110" s="15"/>
      <c r="D110" s="15"/>
      <c r="E110" s="15"/>
      <c r="F110" s="14"/>
      <c r="G110" s="14"/>
      <c r="H110" s="14"/>
      <c r="I110" s="14"/>
      <c r="J110" s="6"/>
      <c r="K110" s="6"/>
      <c r="L110" s="6"/>
      <c r="M110" s="6"/>
      <c r="N110" s="1"/>
    </row>
    <row r="111" spans="2:14" ht="15">
      <c r="B111" s="18"/>
      <c r="C111" s="15"/>
      <c r="D111" s="15"/>
      <c r="E111" s="15"/>
      <c r="F111" s="14"/>
      <c r="G111" s="14"/>
      <c r="H111" s="14"/>
      <c r="I111" s="14"/>
      <c r="J111" s="6"/>
      <c r="K111" s="6"/>
      <c r="L111" s="6"/>
      <c r="M111" s="6"/>
      <c r="N111" s="1"/>
    </row>
    <row r="112" spans="2:14" ht="15">
      <c r="B112" s="18"/>
      <c r="C112" s="15"/>
      <c r="D112" s="15"/>
      <c r="E112" s="15"/>
      <c r="F112" s="14"/>
      <c r="G112" s="14"/>
      <c r="H112" s="14"/>
      <c r="I112" s="14"/>
      <c r="J112" s="6"/>
      <c r="K112" s="6"/>
      <c r="L112" s="6"/>
      <c r="M112" s="6"/>
      <c r="N112" s="1"/>
    </row>
    <row r="113" spans="2:14" ht="15">
      <c r="B113" s="18"/>
      <c r="C113" s="15"/>
      <c r="D113" s="15"/>
      <c r="E113" s="15"/>
      <c r="F113" s="14"/>
      <c r="G113" s="14"/>
      <c r="H113" s="14"/>
      <c r="I113" s="14"/>
      <c r="J113" s="6"/>
      <c r="K113" s="6"/>
      <c r="L113" s="6"/>
      <c r="M113" s="6"/>
      <c r="N113" s="1"/>
    </row>
    <row r="114" spans="2:14" ht="15">
      <c r="B114" s="18"/>
      <c r="C114" s="15"/>
      <c r="D114" s="15"/>
      <c r="E114" s="15"/>
      <c r="F114" s="14"/>
      <c r="G114" s="14"/>
      <c r="H114" s="14"/>
      <c r="I114" s="14"/>
      <c r="J114" s="6"/>
      <c r="K114" s="6"/>
      <c r="L114" s="6"/>
      <c r="M114" s="6"/>
      <c r="N114" s="1"/>
    </row>
    <row r="115" spans="2:14" ht="15">
      <c r="B115" s="18"/>
      <c r="C115" s="15"/>
      <c r="D115" s="15"/>
      <c r="E115" s="15"/>
      <c r="F115" s="14"/>
      <c r="G115" s="14"/>
      <c r="H115" s="14"/>
      <c r="I115" s="14"/>
      <c r="J115" s="6"/>
      <c r="K115" s="6"/>
      <c r="L115" s="6"/>
      <c r="M115" s="6"/>
      <c r="N115" s="1"/>
    </row>
    <row r="116" spans="2:14" ht="15">
      <c r="B116" s="18"/>
      <c r="C116" s="15"/>
      <c r="D116" s="15"/>
      <c r="E116" s="15"/>
      <c r="F116" s="14"/>
      <c r="G116" s="14"/>
      <c r="H116" s="14"/>
      <c r="I116" s="14"/>
      <c r="J116" s="6"/>
      <c r="K116" s="6"/>
      <c r="L116" s="6"/>
      <c r="M116" s="6"/>
      <c r="N116" s="1"/>
    </row>
    <row r="117" spans="2:14" ht="15">
      <c r="B117" s="18"/>
      <c r="C117" s="15"/>
      <c r="D117" s="15"/>
      <c r="E117" s="15"/>
      <c r="F117" s="14"/>
      <c r="G117" s="14"/>
      <c r="H117" s="14"/>
      <c r="I117" s="14"/>
      <c r="J117" s="6"/>
      <c r="K117" s="6"/>
      <c r="L117" s="6"/>
      <c r="M117" s="6"/>
      <c r="N117" s="1"/>
    </row>
    <row r="118" spans="2:14" ht="15">
      <c r="B118" s="18"/>
      <c r="C118" s="15"/>
      <c r="D118" s="15"/>
      <c r="E118" s="15"/>
      <c r="F118" s="14"/>
      <c r="G118" s="14"/>
      <c r="H118" s="14"/>
      <c r="I118" s="14"/>
      <c r="J118" s="6"/>
      <c r="K118" s="6"/>
      <c r="L118" s="6"/>
      <c r="M118" s="6"/>
      <c r="N118" s="1"/>
    </row>
    <row r="119" spans="2:14" ht="15">
      <c r="B119" s="18"/>
      <c r="C119" s="15"/>
      <c r="D119" s="15"/>
      <c r="E119" s="15"/>
      <c r="F119" s="14"/>
      <c r="G119" s="14"/>
      <c r="H119" s="14"/>
      <c r="I119" s="14"/>
      <c r="J119" s="6"/>
      <c r="K119" s="6"/>
      <c r="L119" s="6"/>
      <c r="M119" s="6"/>
      <c r="N119" s="1"/>
    </row>
    <row r="120" spans="2:14" ht="15">
      <c r="B120" s="18"/>
      <c r="C120" s="15"/>
      <c r="D120" s="15"/>
      <c r="E120" s="15"/>
      <c r="F120" s="14"/>
      <c r="G120" s="14"/>
      <c r="H120" s="14"/>
      <c r="I120" s="14"/>
      <c r="J120" s="6"/>
      <c r="K120" s="6"/>
      <c r="L120" s="6"/>
      <c r="M120" s="6"/>
      <c r="N120" s="1"/>
    </row>
    <row r="121" spans="2:14" ht="15">
      <c r="B121" s="18"/>
      <c r="C121" s="15"/>
      <c r="D121" s="15"/>
      <c r="E121" s="15"/>
      <c r="F121" s="14"/>
      <c r="G121" s="14"/>
      <c r="H121" s="14"/>
      <c r="I121" s="14"/>
      <c r="J121" s="6"/>
      <c r="K121" s="6"/>
      <c r="L121" s="6"/>
      <c r="M121" s="6"/>
      <c r="N121" s="1"/>
    </row>
    <row r="122" spans="2:14" ht="15">
      <c r="B122" s="18"/>
      <c r="C122" s="15"/>
      <c r="D122" s="15"/>
      <c r="E122" s="15"/>
      <c r="F122" s="14"/>
      <c r="G122" s="14"/>
      <c r="H122" s="14"/>
      <c r="I122" s="14"/>
      <c r="J122" s="6"/>
      <c r="K122" s="6"/>
      <c r="L122" s="6"/>
      <c r="M122" s="6"/>
      <c r="N122" s="1"/>
    </row>
    <row r="123" spans="2:14" ht="15">
      <c r="B123" s="18"/>
      <c r="C123" s="15"/>
      <c r="D123" s="15"/>
      <c r="E123" s="15"/>
      <c r="F123" s="14"/>
      <c r="G123" s="14"/>
      <c r="H123" s="14"/>
      <c r="I123" s="14"/>
      <c r="J123" s="6"/>
      <c r="K123" s="6"/>
      <c r="L123" s="6"/>
      <c r="M123" s="6"/>
      <c r="N123" s="1"/>
    </row>
    <row r="124" spans="2:14" ht="15">
      <c r="B124" s="18"/>
      <c r="C124" s="15"/>
      <c r="D124" s="15"/>
      <c r="E124" s="15"/>
      <c r="F124" s="14"/>
      <c r="G124" s="14"/>
      <c r="H124" s="14"/>
      <c r="I124" s="14"/>
      <c r="J124" s="6"/>
      <c r="K124" s="6"/>
      <c r="L124" s="6"/>
      <c r="M124" s="6"/>
      <c r="N124" s="1"/>
    </row>
    <row r="125" spans="2:14" ht="15">
      <c r="B125" s="18"/>
      <c r="C125" s="15"/>
      <c r="D125" s="15"/>
      <c r="E125" s="15"/>
      <c r="F125" s="14"/>
      <c r="G125" s="14"/>
      <c r="H125" s="14"/>
      <c r="I125" s="14"/>
      <c r="J125" s="6"/>
      <c r="K125" s="6"/>
      <c r="L125" s="6"/>
      <c r="M125" s="6"/>
      <c r="N125" s="1"/>
    </row>
    <row r="126" spans="3:14" ht="15">
      <c r="C126" s="1"/>
      <c r="D126" s="1"/>
      <c r="E126" s="1"/>
      <c r="F126" s="6"/>
      <c r="G126" s="6"/>
      <c r="H126" s="6"/>
      <c r="I126" s="6"/>
      <c r="J126" s="6"/>
      <c r="K126" s="6"/>
      <c r="L126" s="6"/>
      <c r="M126" s="6"/>
      <c r="N126" s="1"/>
    </row>
    <row r="127" spans="3:14" ht="15">
      <c r="C127" s="1"/>
      <c r="D127" s="1"/>
      <c r="E127" s="1"/>
      <c r="F127" s="6"/>
      <c r="G127" s="6"/>
      <c r="H127" s="6"/>
      <c r="I127" s="6"/>
      <c r="J127" s="6"/>
      <c r="K127" s="6"/>
      <c r="L127" s="6"/>
      <c r="M127" s="6"/>
      <c r="N127" s="1"/>
    </row>
    <row r="128" spans="3:14" ht="15">
      <c r="C128" s="1"/>
      <c r="D128" s="1"/>
      <c r="E128" s="1"/>
      <c r="F128" s="6"/>
      <c r="G128" s="6"/>
      <c r="H128" s="6"/>
      <c r="I128" s="6"/>
      <c r="J128" s="6"/>
      <c r="K128" s="6"/>
      <c r="L128" s="6"/>
      <c r="M128" s="6"/>
      <c r="N128" s="1"/>
    </row>
    <row r="129" spans="3:14" ht="15">
      <c r="C129" s="1"/>
      <c r="D129" s="1"/>
      <c r="E129" s="1"/>
      <c r="F129" s="6"/>
      <c r="G129" s="6"/>
      <c r="H129" s="6"/>
      <c r="I129" s="6"/>
      <c r="J129" s="6"/>
      <c r="K129" s="6"/>
      <c r="L129" s="6"/>
      <c r="M129" s="6"/>
      <c r="N129" s="1"/>
    </row>
    <row r="130" spans="3:14" ht="15">
      <c r="C130" s="1"/>
      <c r="D130" s="1"/>
      <c r="E130" s="1"/>
      <c r="F130" s="6"/>
      <c r="G130" s="6"/>
      <c r="H130" s="6"/>
      <c r="I130" s="6"/>
      <c r="J130" s="6"/>
      <c r="K130" s="6"/>
      <c r="L130" s="6"/>
      <c r="M130" s="6"/>
      <c r="N130" s="1"/>
    </row>
    <row r="131" spans="3:14" ht="15">
      <c r="C131" s="1"/>
      <c r="D131" s="1"/>
      <c r="E131" s="1"/>
      <c r="F131" s="6"/>
      <c r="G131" s="6"/>
      <c r="H131" s="6"/>
      <c r="I131" s="6"/>
      <c r="J131" s="6"/>
      <c r="K131" s="6"/>
      <c r="L131" s="6"/>
      <c r="M131" s="6"/>
      <c r="N131" s="1"/>
    </row>
    <row r="132" spans="3:14" ht="15">
      <c r="C132" s="1"/>
      <c r="D132" s="1"/>
      <c r="E132" s="1"/>
      <c r="F132" s="6"/>
      <c r="G132" s="6"/>
      <c r="H132" s="6"/>
      <c r="I132" s="6"/>
      <c r="J132" s="6"/>
      <c r="K132" s="6"/>
      <c r="L132" s="6"/>
      <c r="M132" s="6"/>
      <c r="N132" s="1"/>
    </row>
    <row r="133" spans="3:14" ht="15">
      <c r="C133" s="1"/>
      <c r="D133" s="1"/>
      <c r="E133" s="1"/>
      <c r="F133" s="6"/>
      <c r="G133" s="6"/>
      <c r="H133" s="6"/>
      <c r="I133" s="6"/>
      <c r="J133" s="6"/>
      <c r="K133" s="6"/>
      <c r="L133" s="6"/>
      <c r="M133" s="6"/>
      <c r="N133" s="1"/>
    </row>
    <row r="134" spans="3:14" ht="15">
      <c r="C134" s="1"/>
      <c r="D134" s="1"/>
      <c r="E134" s="1"/>
      <c r="F134" s="6"/>
      <c r="G134" s="6"/>
      <c r="H134" s="6"/>
      <c r="I134" s="6"/>
      <c r="J134" s="6"/>
      <c r="K134" s="6"/>
      <c r="L134" s="6"/>
      <c r="M134" s="6"/>
      <c r="N134" s="1"/>
    </row>
    <row r="135" spans="3:14" ht="15">
      <c r="C135" s="1"/>
      <c r="D135" s="1"/>
      <c r="E135" s="1"/>
      <c r="F135" s="6"/>
      <c r="G135" s="6"/>
      <c r="H135" s="6"/>
      <c r="I135" s="6"/>
      <c r="J135" s="6"/>
      <c r="K135" s="6"/>
      <c r="L135" s="6"/>
      <c r="M135" s="6"/>
      <c r="N135" s="1"/>
    </row>
    <row r="136" spans="3:14" ht="15">
      <c r="C136" s="1"/>
      <c r="D136" s="1"/>
      <c r="E136" s="1"/>
      <c r="F136" s="6"/>
      <c r="G136" s="6"/>
      <c r="H136" s="6"/>
      <c r="I136" s="6"/>
      <c r="J136" s="6"/>
      <c r="K136" s="6"/>
      <c r="L136" s="6"/>
      <c r="M136" s="6"/>
      <c r="N136" s="1"/>
    </row>
    <row r="137" spans="3:14" ht="15">
      <c r="C137" s="1"/>
      <c r="D137" s="1"/>
      <c r="E137" s="1"/>
      <c r="F137" s="6"/>
      <c r="G137" s="6"/>
      <c r="H137" s="6"/>
      <c r="I137" s="6"/>
      <c r="J137" s="6"/>
      <c r="K137" s="6"/>
      <c r="L137" s="6"/>
      <c r="M137" s="6"/>
      <c r="N137" s="1"/>
    </row>
    <row r="138" spans="6:13" ht="15">
      <c r="F138" s="7"/>
      <c r="G138" s="7"/>
      <c r="H138" s="7"/>
      <c r="I138" s="7"/>
      <c r="J138" s="7"/>
      <c r="K138" s="7"/>
      <c r="L138" s="7"/>
      <c r="M138" s="7"/>
    </row>
    <row r="139" spans="6:13" ht="15">
      <c r="F139" s="7"/>
      <c r="G139" s="7"/>
      <c r="H139" s="7"/>
      <c r="I139" s="7"/>
      <c r="J139" s="7"/>
      <c r="K139" s="7"/>
      <c r="L139" s="7"/>
      <c r="M139" s="7"/>
    </row>
    <row r="140" spans="6:13" ht="15">
      <c r="F140" s="7"/>
      <c r="G140" s="7"/>
      <c r="H140" s="7"/>
      <c r="I140" s="7"/>
      <c r="J140" s="7"/>
      <c r="K140" s="7"/>
      <c r="L140" s="7"/>
      <c r="M140" s="7"/>
    </row>
    <row r="141" spans="6:13" ht="15">
      <c r="F141" s="7"/>
      <c r="G141" s="7"/>
      <c r="H141" s="7"/>
      <c r="I141" s="7"/>
      <c r="J141" s="7"/>
      <c r="K141" s="7"/>
      <c r="L141" s="7"/>
      <c r="M141" s="7"/>
    </row>
    <row r="142" spans="6:13" ht="15">
      <c r="F142" s="7"/>
      <c r="G142" s="7"/>
      <c r="H142" s="7"/>
      <c r="I142" s="7"/>
      <c r="J142" s="7"/>
      <c r="K142" s="7"/>
      <c r="L142" s="7"/>
      <c r="M142" s="7"/>
    </row>
    <row r="143" spans="6:13" ht="15">
      <c r="F143" s="7"/>
      <c r="G143" s="7"/>
      <c r="H143" s="7"/>
      <c r="I143" s="7"/>
      <c r="J143" s="7"/>
      <c r="K143" s="7"/>
      <c r="L143" s="7"/>
      <c r="M143" s="7"/>
    </row>
    <row r="144" spans="6:13" ht="15">
      <c r="F144" s="7"/>
      <c r="G144" s="7"/>
      <c r="H144" s="7"/>
      <c r="I144" s="7"/>
      <c r="J144" s="7"/>
      <c r="K144" s="7"/>
      <c r="L144" s="7"/>
      <c r="M144" s="7"/>
    </row>
    <row r="145" spans="6:13" ht="15">
      <c r="F145" s="7"/>
      <c r="G145" s="7"/>
      <c r="H145" s="7"/>
      <c r="I145" s="7"/>
      <c r="J145" s="7"/>
      <c r="K145" s="7"/>
      <c r="L145" s="7"/>
      <c r="M145" s="7"/>
    </row>
    <row r="146" spans="6:13" ht="15">
      <c r="F146" s="7"/>
      <c r="G146" s="7"/>
      <c r="H146" s="7"/>
      <c r="I146" s="7"/>
      <c r="J146" s="7"/>
      <c r="K146" s="7"/>
      <c r="L146" s="7"/>
      <c r="M146" s="7"/>
    </row>
    <row r="147" spans="6:13" ht="15">
      <c r="F147" s="7"/>
      <c r="G147" s="7"/>
      <c r="H147" s="7"/>
      <c r="I147" s="7"/>
      <c r="J147" s="7"/>
      <c r="K147" s="7"/>
      <c r="L147" s="7"/>
      <c r="M147" s="7"/>
    </row>
    <row r="148" spans="6:13" ht="15">
      <c r="F148" s="7"/>
      <c r="G148" s="7"/>
      <c r="H148" s="7"/>
      <c r="I148" s="7"/>
      <c r="J148" s="7"/>
      <c r="K148" s="7"/>
      <c r="L148" s="7"/>
      <c r="M148" s="7"/>
    </row>
    <row r="149" spans="6:13" ht="15">
      <c r="F149" s="7"/>
      <c r="G149" s="7"/>
      <c r="H149" s="7"/>
      <c r="I149" s="7"/>
      <c r="J149" s="7"/>
      <c r="K149" s="7"/>
      <c r="L149" s="7"/>
      <c r="M149" s="7"/>
    </row>
    <row r="150" spans="6:13" ht="15">
      <c r="F150" s="7"/>
      <c r="G150" s="7"/>
      <c r="H150" s="7"/>
      <c r="I150" s="7"/>
      <c r="J150" s="7"/>
      <c r="K150" s="7"/>
      <c r="L150" s="7"/>
      <c r="M150" s="7"/>
    </row>
    <row r="151" spans="6:13" ht="15">
      <c r="F151" s="7"/>
      <c r="G151" s="7"/>
      <c r="H151" s="7"/>
      <c r="I151" s="7"/>
      <c r="J151" s="7"/>
      <c r="K151" s="7"/>
      <c r="L151" s="7"/>
      <c r="M151" s="7"/>
    </row>
    <row r="152" spans="6:13" ht="15">
      <c r="F152" s="7"/>
      <c r="G152" s="7"/>
      <c r="H152" s="7"/>
      <c r="I152" s="7"/>
      <c r="J152" s="7"/>
      <c r="K152" s="7"/>
      <c r="L152" s="7"/>
      <c r="M152" s="7"/>
    </row>
    <row r="153" spans="6:13" ht="15">
      <c r="F153" s="7"/>
      <c r="G153" s="7"/>
      <c r="H153" s="7"/>
      <c r="I153" s="7"/>
      <c r="J153" s="7"/>
      <c r="K153" s="7"/>
      <c r="L153" s="7"/>
      <c r="M153" s="7"/>
    </row>
    <row r="154" spans="6:13" ht="15">
      <c r="F154" s="7"/>
      <c r="G154" s="7"/>
      <c r="H154" s="7"/>
      <c r="I154" s="7"/>
      <c r="J154" s="7"/>
      <c r="K154" s="7"/>
      <c r="L154" s="7"/>
      <c r="M154" s="7"/>
    </row>
    <row r="155" spans="6:13" ht="15">
      <c r="F155" s="7"/>
      <c r="G155" s="7"/>
      <c r="H155" s="7"/>
      <c r="I155" s="7"/>
      <c r="J155" s="7"/>
      <c r="K155" s="7"/>
      <c r="L155" s="7"/>
      <c r="M155" s="7"/>
    </row>
    <row r="156" spans="6:13" ht="15">
      <c r="F156" s="7"/>
      <c r="G156" s="7"/>
      <c r="H156" s="7"/>
      <c r="I156" s="7"/>
      <c r="J156" s="7"/>
      <c r="K156" s="7"/>
      <c r="L156" s="7"/>
      <c r="M156" s="7"/>
    </row>
    <row r="157" spans="6:13" ht="15">
      <c r="F157" s="7"/>
      <c r="G157" s="7"/>
      <c r="H157" s="7"/>
      <c r="I157" s="7"/>
      <c r="J157" s="7"/>
      <c r="K157" s="7"/>
      <c r="L157" s="7"/>
      <c r="M157" s="7"/>
    </row>
    <row r="158" spans="6:13" ht="15">
      <c r="F158" s="7"/>
      <c r="G158" s="7"/>
      <c r="H158" s="7"/>
      <c r="I158" s="7"/>
      <c r="J158" s="7"/>
      <c r="K158" s="7"/>
      <c r="L158" s="7"/>
      <c r="M158" s="7"/>
    </row>
    <row r="159" spans="6:13" ht="15">
      <c r="F159" s="7"/>
      <c r="G159" s="7"/>
      <c r="H159" s="7"/>
      <c r="I159" s="7"/>
      <c r="J159" s="7"/>
      <c r="K159" s="7"/>
      <c r="L159" s="7"/>
      <c r="M159" s="7"/>
    </row>
    <row r="160" spans="6:13" ht="15">
      <c r="F160" s="7"/>
      <c r="G160" s="7"/>
      <c r="H160" s="7"/>
      <c r="I160" s="7"/>
      <c r="J160" s="7"/>
      <c r="K160" s="7"/>
      <c r="L160" s="7"/>
      <c r="M160" s="7"/>
    </row>
    <row r="161" spans="6:13" ht="15">
      <c r="F161" s="7"/>
      <c r="G161" s="7"/>
      <c r="H161" s="7"/>
      <c r="I161" s="7"/>
      <c r="J161" s="7"/>
      <c r="K161" s="7"/>
      <c r="L161" s="7"/>
      <c r="M161" s="7"/>
    </row>
    <row r="162" spans="6:13" ht="15">
      <c r="F162" s="7"/>
      <c r="G162" s="7"/>
      <c r="H162" s="7"/>
      <c r="I162" s="7"/>
      <c r="J162" s="7"/>
      <c r="K162" s="7"/>
      <c r="L162" s="7"/>
      <c r="M162" s="7"/>
    </row>
    <row r="163" spans="6:13" ht="15">
      <c r="F163" s="7"/>
      <c r="G163" s="7"/>
      <c r="H163" s="7"/>
      <c r="I163" s="7"/>
      <c r="J163" s="7"/>
      <c r="K163" s="7"/>
      <c r="L163" s="7"/>
      <c r="M163" s="7"/>
    </row>
    <row r="164" spans="6:13" ht="15">
      <c r="F164" s="7"/>
      <c r="G164" s="7"/>
      <c r="H164" s="7"/>
      <c r="I164" s="7"/>
      <c r="J164" s="7"/>
      <c r="K164" s="7"/>
      <c r="L164" s="7"/>
      <c r="M164" s="7"/>
    </row>
  </sheetData>
  <mergeCells count="25">
    <mergeCell ref="B2:L2"/>
    <mergeCell ref="B3:L3"/>
    <mergeCell ref="B4:L4"/>
    <mergeCell ref="B6:L6"/>
    <mergeCell ref="B5:L5"/>
    <mergeCell ref="N8:N9"/>
    <mergeCell ref="D89:E89"/>
    <mergeCell ref="D87:E87"/>
    <mergeCell ref="D88:E88"/>
    <mergeCell ref="B81:N81"/>
    <mergeCell ref="D80:E80"/>
    <mergeCell ref="B80:C80"/>
    <mergeCell ref="D79:E79"/>
    <mergeCell ref="B78:C78"/>
    <mergeCell ref="B8:B9"/>
    <mergeCell ref="C8:C9"/>
    <mergeCell ref="D8:D9"/>
    <mergeCell ref="E8:E9"/>
    <mergeCell ref="J8:L8"/>
    <mergeCell ref="F8:H8"/>
    <mergeCell ref="F78:G78"/>
    <mergeCell ref="M8:M9"/>
    <mergeCell ref="B79:C79"/>
    <mergeCell ref="D78:E78"/>
    <mergeCell ref="H78:J78"/>
  </mergeCells>
  <dataValidations count="1">
    <dataValidation allowBlank="1" showInputMessage="1" showErrorMessage="1" prompt="Para Orçamento Proposto, o Preço Unitário é resultado do produto do Custo Unitário pelo BDI._x000a_Para Orçamento Licitado, deve ser preenchido na Coluna AL." sqref="J13"/>
  </dataValidations>
  <printOptions/>
  <pageMargins left="0.7" right="0.7" top="0.75" bottom="0.75" header="0.3" footer="0.3"/>
  <pageSetup horizontalDpi="600" verticalDpi="600" orientation="landscape" paperSize="9" scale="63" r:id="rId1"/>
  <rowBreaks count="1" manualBreakCount="1">
    <brk id="64" min="1" max="16383" man="1"/>
  </rowBreaks>
  <colBreaks count="1" manualBreakCount="1">
    <brk id="1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66268-A63B-417F-9470-13A542F7688D}">
  <dimension ref="C6:N50"/>
  <sheetViews>
    <sheetView workbookViewId="0" topLeftCell="A16">
      <selection activeCell="I46" sqref="I46"/>
    </sheetView>
  </sheetViews>
  <sheetFormatPr defaultColWidth="9.140625" defaultRowHeight="15"/>
  <cols>
    <col min="3" max="3" width="12.421875" style="0" customWidth="1"/>
    <col min="4" max="4" width="61.57421875" style="0" bestFit="1" customWidth="1"/>
    <col min="6" max="6" width="11.57421875" style="0" bestFit="1" customWidth="1"/>
    <col min="7" max="7" width="11.00390625" style="0" bestFit="1" customWidth="1"/>
    <col min="8" max="8" width="13.8515625" style="0" bestFit="1" customWidth="1"/>
    <col min="9" max="14" width="12.00390625" style="0" bestFit="1" customWidth="1"/>
  </cols>
  <sheetData>
    <row r="6" spans="3:14" ht="16.5" thickBot="1">
      <c r="C6" s="67" t="s">
        <v>164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3:14" ht="15.75" thickBo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4" ht="15.75" thickBot="1">
      <c r="C8" s="3" t="s">
        <v>0</v>
      </c>
      <c r="D8" s="3" t="s">
        <v>142</v>
      </c>
      <c r="E8" s="3"/>
      <c r="F8" s="3"/>
      <c r="G8" s="3" t="s">
        <v>144</v>
      </c>
      <c r="H8" s="3" t="s">
        <v>145</v>
      </c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</row>
    <row r="9" spans="3:14" ht="15.75" thickBo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3:14" ht="15.75" thickBot="1">
      <c r="C10" s="3" t="s">
        <v>17</v>
      </c>
      <c r="D10" s="3" t="s">
        <v>131</v>
      </c>
      <c r="E10" s="3"/>
      <c r="F10" s="3"/>
      <c r="G10" s="3">
        <v>4384756.04</v>
      </c>
      <c r="H10" s="3" t="s">
        <v>146</v>
      </c>
      <c r="I10" s="3">
        <v>0.13</v>
      </c>
      <c r="J10" s="3">
        <v>0.2</v>
      </c>
      <c r="K10" s="3">
        <v>0.22</v>
      </c>
      <c r="L10" s="3">
        <v>0.21</v>
      </c>
      <c r="M10" s="3">
        <v>0.15</v>
      </c>
      <c r="N10" s="3">
        <v>0.09</v>
      </c>
    </row>
    <row r="11" spans="3:14" ht="15.75" thickBot="1">
      <c r="C11" s="3"/>
      <c r="D11" s="3" t="s">
        <v>143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3:14" ht="15.75" thickBot="1">
      <c r="C12" s="3" t="s">
        <v>147</v>
      </c>
      <c r="D12" s="3" t="s">
        <v>34</v>
      </c>
      <c r="E12" s="3"/>
      <c r="F12" s="3"/>
      <c r="G12" s="3">
        <v>1716.63</v>
      </c>
      <c r="H12" s="3" t="s">
        <v>146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3:14" ht="15.75" thickBot="1">
      <c r="C13" s="3"/>
      <c r="D13" s="3" t="s">
        <v>143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3:14" ht="15.75" thickBot="1">
      <c r="C14" s="3" t="s">
        <v>148</v>
      </c>
      <c r="D14" s="3" t="s">
        <v>35</v>
      </c>
      <c r="E14" s="3"/>
      <c r="F14" s="3"/>
      <c r="G14" s="3">
        <v>6111.6</v>
      </c>
      <c r="H14" s="3" t="s">
        <v>146</v>
      </c>
      <c r="I14" s="3">
        <v>0.17</v>
      </c>
      <c r="J14" s="3">
        <v>0.17</v>
      </c>
      <c r="K14" s="3">
        <v>0.17</v>
      </c>
      <c r="L14" s="3">
        <v>0.17</v>
      </c>
      <c r="M14" s="3">
        <v>0.17</v>
      </c>
      <c r="N14" s="3">
        <v>0.17</v>
      </c>
    </row>
    <row r="15" spans="3:14" ht="15.75" thickBot="1">
      <c r="C15" s="3"/>
      <c r="D15" s="3" t="s">
        <v>143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3:14" ht="15.75" thickBot="1">
      <c r="C16" s="3" t="s">
        <v>149</v>
      </c>
      <c r="D16" s="3" t="s">
        <v>37</v>
      </c>
      <c r="E16" s="3"/>
      <c r="F16" s="3"/>
      <c r="G16" s="3">
        <v>72710.19</v>
      </c>
      <c r="H16" s="3" t="s">
        <v>146</v>
      </c>
      <c r="I16" s="3">
        <v>0.13</v>
      </c>
      <c r="J16" s="3">
        <v>0.2</v>
      </c>
      <c r="K16" s="3">
        <v>0.22</v>
      </c>
      <c r="L16" s="3">
        <v>0.21</v>
      </c>
      <c r="M16" s="3">
        <v>0.15</v>
      </c>
      <c r="N16" s="3">
        <v>0.09</v>
      </c>
    </row>
    <row r="17" spans="3:14" ht="15.75" thickBot="1">
      <c r="C17" s="3"/>
      <c r="D17" s="3" t="s">
        <v>143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3:14" ht="15.75" thickBot="1">
      <c r="C18" s="3" t="s">
        <v>150</v>
      </c>
      <c r="D18" s="3" t="s">
        <v>25</v>
      </c>
      <c r="E18" s="3"/>
      <c r="F18" s="3"/>
      <c r="G18" s="3">
        <v>11886.44</v>
      </c>
      <c r="H18" s="3" t="s">
        <v>146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3:14" ht="15.75" thickBot="1">
      <c r="C19" s="3"/>
      <c r="D19" s="3" t="s">
        <v>143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3:14" ht="15.75" thickBot="1">
      <c r="C20" s="3" t="s">
        <v>151</v>
      </c>
      <c r="D20" s="3" t="s">
        <v>26</v>
      </c>
      <c r="E20" s="3"/>
      <c r="F20" s="3"/>
      <c r="G20" s="3">
        <v>11886.44</v>
      </c>
      <c r="H20" s="3" t="s">
        <v>146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3:14" ht="15.75" thickBot="1">
      <c r="C21" s="3"/>
      <c r="D21" s="3" t="s">
        <v>143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3:14" ht="15.75" thickBot="1">
      <c r="C22" s="3" t="s">
        <v>152</v>
      </c>
      <c r="D22" s="3" t="s">
        <v>38</v>
      </c>
      <c r="E22" s="3"/>
      <c r="F22" s="3"/>
      <c r="G22" s="3">
        <v>11347.5</v>
      </c>
      <c r="H22" s="3" t="s">
        <v>146</v>
      </c>
      <c r="I22" s="3">
        <v>0</v>
      </c>
      <c r="J22" s="3">
        <v>0</v>
      </c>
      <c r="K22" s="3">
        <v>0.1</v>
      </c>
      <c r="L22" s="3">
        <v>0.4</v>
      </c>
      <c r="M22" s="3">
        <v>0.4</v>
      </c>
      <c r="N22" s="3">
        <v>0.1</v>
      </c>
    </row>
    <row r="23" spans="3:14" ht="15.75" thickBot="1">
      <c r="C23" s="3"/>
      <c r="D23" s="3" t="s">
        <v>143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3:14" ht="15.75" thickBot="1">
      <c r="C24" s="3" t="s">
        <v>153</v>
      </c>
      <c r="D24" s="3" t="s">
        <v>39</v>
      </c>
      <c r="E24" s="3"/>
      <c r="F24" s="3"/>
      <c r="G24" s="3">
        <v>38070</v>
      </c>
      <c r="H24" s="3" t="s">
        <v>146</v>
      </c>
      <c r="I24" s="3">
        <v>0.17</v>
      </c>
      <c r="J24" s="3">
        <v>0.17</v>
      </c>
      <c r="K24" s="3">
        <v>0.17</v>
      </c>
      <c r="L24" s="3">
        <v>0.17</v>
      </c>
      <c r="M24" s="3">
        <v>0.17</v>
      </c>
      <c r="N24" s="3">
        <v>0.17</v>
      </c>
    </row>
    <row r="25" spans="3:14" ht="15.75" thickBot="1">
      <c r="C25" s="3"/>
      <c r="D25" s="3" t="s">
        <v>143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3:14" ht="15.75" thickBot="1">
      <c r="C26" s="3" t="s">
        <v>154</v>
      </c>
      <c r="D26" s="3" t="s">
        <v>40</v>
      </c>
      <c r="E26" s="3"/>
      <c r="F26" s="3"/>
      <c r="G26" s="3">
        <v>971186.48</v>
      </c>
      <c r="H26" s="3" t="s">
        <v>146</v>
      </c>
      <c r="I26" s="3">
        <v>0.5</v>
      </c>
      <c r="J26" s="3">
        <v>0.5</v>
      </c>
      <c r="K26" s="3">
        <v>0</v>
      </c>
      <c r="L26" s="3">
        <v>0</v>
      </c>
      <c r="M26" s="3">
        <v>0</v>
      </c>
      <c r="N26" s="3">
        <v>0</v>
      </c>
    </row>
    <row r="27" spans="3:14" ht="15.75" thickBot="1">
      <c r="C27" s="3"/>
      <c r="D27" s="3" t="s">
        <v>143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3:14" ht="15.75" thickBot="1">
      <c r="C28" s="3" t="s">
        <v>155</v>
      </c>
      <c r="D28" s="3" t="s">
        <v>30</v>
      </c>
      <c r="E28" s="3"/>
      <c r="F28" s="3"/>
      <c r="G28" s="3">
        <v>281086.06</v>
      </c>
      <c r="H28" s="3" t="s">
        <v>146</v>
      </c>
      <c r="I28" s="3">
        <v>0.2</v>
      </c>
      <c r="J28" s="3">
        <v>0.8</v>
      </c>
      <c r="K28" s="3">
        <v>0</v>
      </c>
      <c r="L28" s="3">
        <v>0</v>
      </c>
      <c r="M28" s="3">
        <v>0</v>
      </c>
      <c r="N28" s="3">
        <v>0</v>
      </c>
    </row>
    <row r="29" spans="3:14" ht="15.75" thickBot="1">
      <c r="C29" s="3"/>
      <c r="D29" s="3" t="s">
        <v>143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3:14" ht="15.75" thickBot="1">
      <c r="C30" s="3" t="s">
        <v>156</v>
      </c>
      <c r="D30" s="3" t="s">
        <v>44</v>
      </c>
      <c r="E30" s="3"/>
      <c r="F30" s="3"/>
      <c r="G30" s="3">
        <v>1065620.65</v>
      </c>
      <c r="H30" s="3" t="s">
        <v>146</v>
      </c>
      <c r="I30" s="3">
        <v>0</v>
      </c>
      <c r="J30" s="3">
        <v>0.15</v>
      </c>
      <c r="K30" s="3">
        <v>0.45</v>
      </c>
      <c r="L30" s="3">
        <v>0.4</v>
      </c>
      <c r="M30" s="3">
        <v>0</v>
      </c>
      <c r="N30" s="3">
        <v>0</v>
      </c>
    </row>
    <row r="31" spans="3:14" ht="15.75" thickBot="1">
      <c r="C31" s="3"/>
      <c r="D31" s="3" t="s">
        <v>143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3:14" ht="15.75" thickBot="1">
      <c r="C32" s="3" t="s">
        <v>157</v>
      </c>
      <c r="D32" s="3" t="s">
        <v>45</v>
      </c>
      <c r="E32" s="3"/>
      <c r="F32" s="3"/>
      <c r="G32" s="3">
        <v>1840495.37</v>
      </c>
      <c r="H32" s="3" t="s">
        <v>146</v>
      </c>
      <c r="I32" s="3">
        <v>0</v>
      </c>
      <c r="J32" s="3">
        <v>0</v>
      </c>
      <c r="K32" s="3">
        <v>0.25</v>
      </c>
      <c r="L32" s="3">
        <v>0.25</v>
      </c>
      <c r="M32" s="3">
        <v>0.35</v>
      </c>
      <c r="N32" s="3">
        <v>0.15</v>
      </c>
    </row>
    <row r="33" spans="3:14" ht="15.75" thickBot="1">
      <c r="C33" s="3"/>
      <c r="D33" s="3" t="s">
        <v>143</v>
      </c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15.75" thickBot="1">
      <c r="C34" s="3" t="s">
        <v>158</v>
      </c>
      <c r="D34" s="3" t="s">
        <v>47</v>
      </c>
      <c r="E34" s="3"/>
      <c r="F34" s="3"/>
      <c r="G34" s="3">
        <v>72638.68</v>
      </c>
      <c r="H34" s="3" t="s">
        <v>146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</row>
    <row r="35" spans="3:14" ht="15.75" thickBot="1">
      <c r="C35" s="3"/>
      <c r="D35" s="3" t="s">
        <v>143</v>
      </c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15.75" thickBo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60.75" thickBot="1">
      <c r="C37" s="3" t="s">
        <v>159</v>
      </c>
      <c r="D37" s="3"/>
      <c r="E37" s="3"/>
      <c r="F37" s="3"/>
      <c r="G37" s="3"/>
      <c r="H37" s="3" t="s">
        <v>162</v>
      </c>
      <c r="I37" s="3">
        <v>0.130512789030789</v>
      </c>
      <c r="J37" s="3">
        <v>0.20353883131888</v>
      </c>
      <c r="K37" s="3">
        <v>0.219878173655472</v>
      </c>
      <c r="L37" s="3">
        <v>0.208317516793933</v>
      </c>
      <c r="M37" s="3">
        <v>0.152149584586695</v>
      </c>
      <c r="N37" s="3">
        <v>0.0856031046142307</v>
      </c>
    </row>
    <row r="38" spans="3:14" ht="15.75" thickBo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15.75" thickBot="1">
      <c r="C39" s="3"/>
      <c r="D39" s="3"/>
      <c r="E39" s="3"/>
      <c r="F39" s="3" t="s">
        <v>160</v>
      </c>
      <c r="G39" s="3"/>
      <c r="H39" s="3" t="s">
        <v>163</v>
      </c>
      <c r="I39" s="3">
        <v>572266.74</v>
      </c>
      <c r="J39" s="3">
        <v>892468.12</v>
      </c>
      <c r="K39" s="3">
        <v>964112.15</v>
      </c>
      <c r="L39" s="3">
        <v>913421.49</v>
      </c>
      <c r="M39" s="3">
        <v>667138.81</v>
      </c>
      <c r="N39" s="3">
        <v>375348.73</v>
      </c>
    </row>
    <row r="40" spans="3:14" ht="15.75" thickBot="1">
      <c r="C40" s="3"/>
      <c r="D40" s="3"/>
      <c r="E40" s="3"/>
      <c r="F40" s="3"/>
      <c r="G40" s="3"/>
      <c r="H40" s="3" t="s">
        <v>162</v>
      </c>
      <c r="I40" s="3">
        <v>0.130512789030789</v>
      </c>
      <c r="J40" s="3">
        <v>0.334051620349669</v>
      </c>
      <c r="K40" s="3">
        <v>0.553929794005141</v>
      </c>
      <c r="L40" s="3">
        <v>0.762247310799075</v>
      </c>
      <c r="M40" s="3">
        <v>0.914396895385769</v>
      </c>
      <c r="N40" s="3">
        <v>1</v>
      </c>
    </row>
    <row r="41" spans="3:14" ht="15.75" thickBot="1">
      <c r="C41" s="3"/>
      <c r="D41" s="3"/>
      <c r="E41" s="3"/>
      <c r="F41" s="3" t="s">
        <v>161</v>
      </c>
      <c r="G41" s="3"/>
      <c r="H41" s="3" t="s">
        <v>163</v>
      </c>
      <c r="I41" s="3">
        <v>572266.743534401</v>
      </c>
      <c r="J41" s="3">
        <v>1464734.86411955</v>
      </c>
      <c r="K41" s="3">
        <v>2428847.00540889</v>
      </c>
      <c r="L41" s="3">
        <v>3342268.50064187</v>
      </c>
      <c r="M41" s="3">
        <v>4009407.31006937</v>
      </c>
      <c r="N41" s="3">
        <v>4384756.04</v>
      </c>
    </row>
    <row r="44" spans="10:11" ht="15.75">
      <c r="J44" s="6"/>
      <c r="K44" s="10" t="s">
        <v>133</v>
      </c>
    </row>
    <row r="45" spans="10:11" ht="15">
      <c r="J45" s="6"/>
      <c r="K45" s="6"/>
    </row>
    <row r="46" spans="10:11" ht="15">
      <c r="J46" s="6"/>
      <c r="K46" s="6"/>
    </row>
    <row r="47" ht="15">
      <c r="J47" s="6"/>
    </row>
    <row r="48" spans="10:11" ht="15">
      <c r="J48" s="6"/>
      <c r="K48" s="6"/>
    </row>
    <row r="49" spans="10:11" ht="15">
      <c r="J49" s="6"/>
      <c r="K49" s="28" t="s">
        <v>23</v>
      </c>
    </row>
    <row r="50" ht="15">
      <c r="K50" s="28" t="s">
        <v>24</v>
      </c>
    </row>
  </sheetData>
  <mergeCells count="1">
    <mergeCell ref="C6:N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Victor Teixeira</cp:lastModifiedBy>
  <cp:lastPrinted>2024-01-16T13:43:34Z</cp:lastPrinted>
  <dcterms:created xsi:type="dcterms:W3CDTF">2014-09-30T14:38:19Z</dcterms:created>
  <dcterms:modified xsi:type="dcterms:W3CDTF">2024-01-24T17:49:13Z</dcterms:modified>
  <cp:category/>
  <cp:version/>
  <cp:contentType/>
  <cp:contentStatus/>
</cp:coreProperties>
</file>